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45" windowWidth="14400" windowHeight="12375" tabRatio="764" activeTab="7"/>
  </bookViews>
  <sheets>
    <sheet name="封面" sheetId="15" r:id="rId1"/>
    <sheet name="表一" sheetId="2" r:id="rId2"/>
    <sheet name="表二" sheetId="34" r:id="rId3"/>
    <sheet name="表三" sheetId="18" r:id="rId4"/>
    <sheet name="表四1" sheetId="20" state="hidden" r:id="rId5"/>
    <sheet name="表五1" sheetId="17" state="hidden" r:id="rId6"/>
    <sheet name="表四" sheetId="37" r:id="rId7"/>
    <sheet name="表五" sheetId="19" r:id="rId8"/>
    <sheet name="表六" sheetId="38" r:id="rId9"/>
    <sheet name="表七" sheetId="39" r:id="rId10"/>
    <sheet name="表八" sheetId="40" r:id="rId11"/>
    <sheet name="表九" sheetId="36" r:id="rId12"/>
    <sheet name="表十" sheetId="24" r:id="rId13"/>
    <sheet name="表十一" sheetId="41" r:id="rId14"/>
    <sheet name="表十二" sheetId="43" r:id="rId15"/>
    <sheet name="表十三" sheetId="42" r:id="rId16"/>
    <sheet name="表十四" sheetId="44" r:id="rId17"/>
    <sheet name="表十五" sheetId="45" r:id="rId18"/>
    <sheet name="表十六" sheetId="46" r:id="rId19"/>
    <sheet name="表十七" sheetId="29" r:id="rId20"/>
    <sheet name="表十八" sheetId="47" r:id="rId21"/>
    <sheet name="表十九" sheetId="48" r:id="rId22"/>
    <sheet name="表二十" sheetId="49" r:id="rId23"/>
    <sheet name="表二十一" sheetId="35" r:id="rId24"/>
    <sheet name="表二十二" sheetId="50" r:id="rId25"/>
  </sheets>
  <externalReferences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</externalReferences>
  <definedNames>
    <definedName name="_xlnm._FilterDatabase" localSheetId="1" hidden="1">表一!$A$3:$M$109</definedName>
    <definedName name="_xlnm._FilterDatabase" localSheetId="3" hidden="1">表三!$A$3:$G$1317</definedName>
    <definedName name="_xlnm._FilterDatabase" localSheetId="4" hidden="1">表四1!$A$3:$D$77</definedName>
    <definedName name="_xlnm._FilterDatabase" localSheetId="7" hidden="1">表五!$A$3:$D$72</definedName>
    <definedName name="_xlnm._FilterDatabase" localSheetId="12" hidden="1">表十!$A$3:$N$79</definedName>
    <definedName name="_xlnm._FilterDatabase" localSheetId="23" hidden="1">表二十一!$A$3:$G$17</definedName>
    <definedName name="_xlnm._FilterDatabase" localSheetId="2" hidden="1">表二!$A$3:$G$119</definedName>
    <definedName name="_xlnm.Print_Titles" localSheetId="1">表一!$1:$3</definedName>
    <definedName name="\q">[1]国家!#REF!</definedName>
    <definedName name="\z">[2]中央!#REF!</definedName>
    <definedName name="_xlnm._FilterDatabase" hidden="1">#REF!</definedName>
    <definedName name="_Order1" hidden="1">255</definedName>
    <definedName name="_Order2" hidden="1">255</definedName>
    <definedName name="a">#REF!</definedName>
    <definedName name="aa">#REF!</definedName>
    <definedName name="aaa">[2]中央!#REF!</definedName>
    <definedName name="aaaaaa">#REF!</definedName>
    <definedName name="aaaagfdsafsd">#N/A</definedName>
    <definedName name="ABC">#REF!</definedName>
    <definedName name="ABD">#REF!</definedName>
    <definedName name="AccessDatabase" hidden="1">"D:\文_件\省长专项\2000省长专项审批.mdb"</definedName>
    <definedName name="addsdsads">#N/A</definedName>
    <definedName name="adsafs">#N/A</definedName>
    <definedName name="adsdsaas">#N/A</definedName>
    <definedName name="agasdgaksdk">#N/A</definedName>
    <definedName name="agsdsawae">#N/A</definedName>
    <definedName name="ajgfdajfajd">#N/A</definedName>
    <definedName name="asda">#N/A</definedName>
    <definedName name="asdfas">#N/A</definedName>
    <definedName name="asdfasf">#N/A</definedName>
    <definedName name="asdfkaskfda">#N/A</definedName>
    <definedName name="asdg\">#N/A</definedName>
    <definedName name="asdga">#N/A</definedName>
    <definedName name="asdgadsf">#N/A</definedName>
    <definedName name="asdgadsfa">#N/A</definedName>
    <definedName name="asdgas">#N/A</definedName>
    <definedName name="asdgasdfc">#N/A</definedName>
    <definedName name="asdgasfd">#N/A</definedName>
    <definedName name="asdgf">#N/A</definedName>
    <definedName name="asdgfdsafa">#N/A</definedName>
    <definedName name="asdgha">#N/A</definedName>
    <definedName name="asfdfdsfdsg">#N/A</definedName>
    <definedName name="asfdfdw">#N/A</definedName>
    <definedName name="asfsfga">#N/A</definedName>
    <definedName name="asgafaf">#N/A</definedName>
    <definedName name="asgasfda">#N/A</definedName>
    <definedName name="asgasfdaf">#N/A</definedName>
    <definedName name="asgasfdsad">#N/A</definedName>
    <definedName name="asjfda">#N/A</definedName>
    <definedName name="county">#REF!</definedName>
    <definedName name="da">#N/A</definedName>
    <definedName name="dadaf">#N/A</definedName>
    <definedName name="dads">#N/A</definedName>
    <definedName name="daggaga">#N/A</definedName>
    <definedName name="dasdfasd">#N/A</definedName>
    <definedName name="data">#REF!</definedName>
    <definedName name="Database" hidden="1">[3]PKx!$A$1:$AP$622</definedName>
    <definedName name="database2">#REF!</definedName>
    <definedName name="database3">#REF!</definedName>
    <definedName name="dd">#N/A</definedName>
    <definedName name="ddad">#N/A</definedName>
    <definedName name="ddagagsgdsa">#N/A</definedName>
    <definedName name="dddsaga">#N/A</definedName>
    <definedName name="dddsagsa">#N/A</definedName>
    <definedName name="ddsadafs">#N/A</definedName>
    <definedName name="ddsass">#N/A</definedName>
    <definedName name="dfadfsfds">#N/A</definedName>
    <definedName name="dfadsaf">#N/A</definedName>
    <definedName name="dfadsas">#N/A</definedName>
    <definedName name="dfasfw">#N/A</definedName>
    <definedName name="dfasggasf">#N/A</definedName>
    <definedName name="dfaxc">#N/A</definedName>
    <definedName name="dfjajsfd">#N/A</definedName>
    <definedName name="dfwaa">#N/A</definedName>
    <definedName name="dgadsfd">#N/A</definedName>
    <definedName name="dgafk">#N/A</definedName>
    <definedName name="dgafsj">#N/A</definedName>
    <definedName name="dgah">#N/A</definedName>
    <definedName name="dgasdfa">#N/A</definedName>
    <definedName name="dgasdhf">#N/A</definedName>
    <definedName name="dghadfha">#N/A</definedName>
    <definedName name="dghadhf">#N/A</definedName>
    <definedName name="dgkgfkdsafka">#N/A</definedName>
    <definedName name="djfadsjf">#N/A</definedName>
    <definedName name="djfajdsf">#N/A</definedName>
    <definedName name="djfajdsfj">#N/A</definedName>
    <definedName name="djfjadsfja">#N/A</definedName>
    <definedName name="djfjadsjfw">#N/A</definedName>
    <definedName name="djfjdafjas">#N/A</definedName>
    <definedName name="djfjdafsja">#N/A</definedName>
    <definedName name="djfjdsafjs">#N/A</definedName>
    <definedName name="djfjdsaj">#N/A</definedName>
    <definedName name="djjdjjd">#N/A</definedName>
    <definedName name="djjjafjas">#N/A</definedName>
    <definedName name="djllfjasfd">#N/A</definedName>
    <definedName name="drafd">#N/A</definedName>
    <definedName name="dsaasagf">#N/A</definedName>
    <definedName name="dsadsadsa">#N/A</definedName>
    <definedName name="dsadsafag">#N/A</definedName>
    <definedName name="dsadshf">#N/A</definedName>
    <definedName name="dsafdfdgas">#N/A</definedName>
    <definedName name="dsafdfdsfds">#N/A</definedName>
    <definedName name="dsafdsafdsa">#N/A</definedName>
    <definedName name="dsaffdsa">#N/A</definedName>
    <definedName name="dsagagw">#N/A</definedName>
    <definedName name="dsagas">#N/A</definedName>
    <definedName name="dsagasfwq">#N/A</definedName>
    <definedName name="dsagqf">#N/A</definedName>
    <definedName name="dsccc">#N/A</definedName>
    <definedName name="dsdaa">#N/A</definedName>
    <definedName name="dsdsaddsa">#N/A</definedName>
    <definedName name="dsdsagggf">#N/A</definedName>
    <definedName name="dsfacx">#N/A</definedName>
    <definedName name="dsfag">#N/A</definedName>
    <definedName name="dsfasf">#N/A</definedName>
    <definedName name="dsfdcc">#N/A</definedName>
    <definedName name="dsfdsaga">#N/A</definedName>
    <definedName name="dsffadsgad">#N/A</definedName>
    <definedName name="dsffdsafdas">#N/A</definedName>
    <definedName name="dsfggsa">#N/A</definedName>
    <definedName name="dsfkadskf">#N/A</definedName>
    <definedName name="dsfwfxx">#N/A</definedName>
    <definedName name="dsgadsfa">#N/A</definedName>
    <definedName name="dsgafsafd">#N/A</definedName>
    <definedName name="dsgagas">#N/A</definedName>
    <definedName name="dsgasdf">#N/A</definedName>
    <definedName name="dsgdas">#N/A</definedName>
    <definedName name="dsgdsagfdsag">#N/A</definedName>
    <definedName name="dsggasfd">#N/A</definedName>
    <definedName name="dsggassddd">#N/A</definedName>
    <definedName name="dsjgakdsf">#N/A</definedName>
    <definedName name="dssasaww">#N/A</definedName>
    <definedName name="fdsafdsafdsa">#N/A</definedName>
    <definedName name="fdsafdsafdsfdsa">#N/A</definedName>
    <definedName name="fdsafdsfdsafdsa">#N/A</definedName>
    <definedName name="fdsfdsafdcdx">#N/A</definedName>
    <definedName name="fdsfdsafdfdsa">#N/A</definedName>
    <definedName name="ffdfdsaafds">#N/A</definedName>
    <definedName name="fjafjs">#N/A</definedName>
    <definedName name="fjajsfdja">#N/A</definedName>
    <definedName name="fjdajsdjfa">#N/A</definedName>
    <definedName name="fjjafsjaj">#N/A</definedName>
    <definedName name="fsa">#N/A</definedName>
    <definedName name="fsafffdsfdsa">#N/A</definedName>
    <definedName name="fsafsdfdsa">#N/A</definedName>
    <definedName name="gadsfawe">#N/A</definedName>
    <definedName name="gafsafas">#N/A</definedName>
    <definedName name="gagssd">#N/A</definedName>
    <definedName name="gasdgfasgas">#N/A</definedName>
    <definedName name="gfagajfas">#N/A</definedName>
    <definedName name="ggasfdasf">#N/A</definedName>
    <definedName name="gxxe2003">'[4]P1012001'!$A$6:$E$117</definedName>
    <definedName name="gxxe20032">'[5]P1012001'!$A$6:$E$117</definedName>
    <definedName name="hhhh">#REF!</definedName>
    <definedName name="jdfajsfdj">#N/A</definedName>
    <definedName name="jdjfadsjf">#N/A</definedName>
    <definedName name="jjgajsdfjasd">#N/A</definedName>
    <definedName name="kdfkasj">#N/A</definedName>
    <definedName name="kgak">#N/A</definedName>
    <definedName name="kkkk">#REF!</definedName>
    <definedName name="_xlnm.Print_Area" localSheetId="0">封面!$A$1:$J$17</definedName>
    <definedName name="_xlnm.Print_Area">#N/A</definedName>
    <definedName name="Print_Area_MI">#REF!</definedName>
    <definedName name="_xlnm.Print_Titles">#N/A</definedName>
    <definedName name="q">[1]国家!#REF!</definedName>
    <definedName name="qq">[2]中央!#REF!</definedName>
    <definedName name="saagasf">#N/A</definedName>
    <definedName name="sadfaffdas">#N/A</definedName>
    <definedName name="sadfas">#N/A</definedName>
    <definedName name="sadfasdf">#N/A</definedName>
    <definedName name="sadffdag">#N/A</definedName>
    <definedName name="sadgafasdd">#N/A</definedName>
    <definedName name="sadgafasfd">#N/A</definedName>
    <definedName name="sadgafsdwa">#N/A</definedName>
    <definedName name="sadgasfdwad">#N/A</definedName>
    <definedName name="sadgfsafda">#N/A</definedName>
    <definedName name="sadjfajfds">#N/A</definedName>
    <definedName name="sadsaga">#N/A</definedName>
    <definedName name="safdafsd">#N/A</definedName>
    <definedName name="saffdsafdsafds">#N/A</definedName>
    <definedName name="sagadfx">#N/A</definedName>
    <definedName name="sagafafd">#N/A</definedName>
    <definedName name="sagasdfasdf">#N/A</definedName>
    <definedName name="sdafg">#N/A</definedName>
    <definedName name="sdd">#N/A</definedName>
    <definedName name="sddfsadgas">#N/A</definedName>
    <definedName name="sdfadsfxf">#N/A</definedName>
    <definedName name="sdfas">#N/A</definedName>
    <definedName name="sdfascx">#N/A</definedName>
    <definedName name="sdfasdg">#N/A</definedName>
    <definedName name="sdfasdgas">#N/A</definedName>
    <definedName name="sdfasfdaga">#N/A</definedName>
    <definedName name="sdfdasdf">#N/A</definedName>
    <definedName name="sdfkasfka">#N/A</definedName>
    <definedName name="sdfsdafaw">#N/A</definedName>
    <definedName name="sdgaasd">#N/A</definedName>
    <definedName name="sdgadsfasf">#N/A</definedName>
    <definedName name="sdgafs">#N/A</definedName>
    <definedName name="sdgasd">#N/A</definedName>
    <definedName name="sdgasdf">#N/A</definedName>
    <definedName name="sdgasdfasfd">#N/A</definedName>
    <definedName name="sdgasfa">#N/A</definedName>
    <definedName name="sdgdaga">#N/A</definedName>
    <definedName name="sdgdasfasdf">#N/A</definedName>
    <definedName name="sdgfw">#N/A</definedName>
    <definedName name="sdsaaa">#N/A</definedName>
    <definedName name="sdsfccxxx">#N/A</definedName>
    <definedName name="sfdsafdfdsa">#N/A</definedName>
    <definedName name="sfdsafdsaafds">#N/A</definedName>
    <definedName name="sfsadd">#N/A</definedName>
    <definedName name="sgafax">#N/A</definedName>
    <definedName name="sgafwa">#N/A</definedName>
    <definedName name="sgasdfasd">#N/A</definedName>
    <definedName name="sgasdfwf">#N/A</definedName>
    <definedName name="sgasfwa">#N/A</definedName>
    <definedName name="sgasgda">#N/A</definedName>
    <definedName name="sgdadsfwd">#N/A</definedName>
    <definedName name="ssfafag">#N/A</definedName>
    <definedName name="财政供养">#REF!</definedName>
    <definedName name="处室">#REF!</definedName>
    <definedName name="还有">#REF!</definedName>
    <definedName name="汇率">#REF!</definedName>
    <definedName name="基金处室">#REF!</definedName>
    <definedName name="基金金额">#REF!</definedName>
    <definedName name="基金科目">#REF!</definedName>
    <definedName name="基金类型">#REF!</definedName>
    <definedName name="金额">#REF!</definedName>
    <definedName name="科目">#REF!</definedName>
    <definedName name="类型">#REF!</definedName>
    <definedName name="全额差额比例">'[6]C01-1'!#REF!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四季度">'[6]C01-1'!#REF!</definedName>
    <definedName name="位次d">[7]四月份月报!#REF!</definedName>
    <definedName name="性别">[8]基础编码!$H$2:$H$3</definedName>
    <definedName name="学历">[8]基础编码!$S$2:$S$9</definedName>
    <definedName name="支出">'[9]P1012001'!$A$6:$E$117</definedName>
    <definedName name="전">#REF!</definedName>
    <definedName name="주택사업본부">#REF!</definedName>
    <definedName name="철구사업본부">#REF!</definedName>
    <definedName name="_xlnm.Print_Titles" localSheetId="3">表三!$1:$3</definedName>
    <definedName name="_xlnm.Print_Area" localSheetId="4">表四1!$A$1:$F$74</definedName>
    <definedName name="_xlnm.Print_Titles" localSheetId="4">表四1!$1:$3</definedName>
    <definedName name="\q" localSheetId="12">[1]国家!#REF!</definedName>
    <definedName name="\z" localSheetId="12">[2]中央!#REF!</definedName>
    <definedName name="a" localSheetId="12">#REF!</definedName>
    <definedName name="aa" localSheetId="12">#REF!</definedName>
    <definedName name="aaa" localSheetId="12">[2]中央!#REF!</definedName>
    <definedName name="aaaaaa" localSheetId="12">#REF!</definedName>
    <definedName name="ABC" localSheetId="12">#REF!</definedName>
    <definedName name="ABD" localSheetId="12">#REF!</definedName>
    <definedName name="county" localSheetId="12">#REF!</definedName>
    <definedName name="data" localSheetId="12">#REF!</definedName>
    <definedName name="database2" localSheetId="12">#REF!</definedName>
    <definedName name="database3" localSheetId="12">#REF!</definedName>
    <definedName name="hhhh" localSheetId="12">#REF!</definedName>
    <definedName name="kkkk" localSheetId="12">#REF!</definedName>
    <definedName name="Print_Area_MI" localSheetId="12">#REF!</definedName>
    <definedName name="_xlnm.Print_Titles" localSheetId="12">表十!$1:$3</definedName>
    <definedName name="q" localSheetId="12">[1]国家!#REF!</definedName>
    <definedName name="qq" localSheetId="12">[2]中央!#REF!</definedName>
    <definedName name="财政供养" localSheetId="12">#REF!</definedName>
    <definedName name="处室" localSheetId="12">#REF!</definedName>
    <definedName name="还有" localSheetId="12">#REF!</definedName>
    <definedName name="汇率" localSheetId="12">#REF!</definedName>
    <definedName name="基金处室" localSheetId="12">#REF!</definedName>
    <definedName name="基金金额" localSheetId="12">#REF!</definedName>
    <definedName name="基金科目" localSheetId="12">#REF!</definedName>
    <definedName name="基金类型" localSheetId="12">#REF!</definedName>
    <definedName name="金额" localSheetId="12">#REF!</definedName>
    <definedName name="科目" localSheetId="12">#REF!</definedName>
    <definedName name="类型" localSheetId="12">#REF!</definedName>
    <definedName name="全额差额比例" localSheetId="12">'[6]C01-1'!#REF!</definedName>
    <definedName name="生产列1" localSheetId="12">#REF!</definedName>
    <definedName name="生产列11" localSheetId="12">#REF!</definedName>
    <definedName name="生产列15" localSheetId="12">#REF!</definedName>
    <definedName name="生产列16" localSheetId="12">#REF!</definedName>
    <definedName name="生产列17" localSheetId="12">#REF!</definedName>
    <definedName name="生产列19" localSheetId="12">#REF!</definedName>
    <definedName name="生产列2" localSheetId="12">#REF!</definedName>
    <definedName name="生产列20" localSheetId="12">#REF!</definedName>
    <definedName name="生产列3" localSheetId="12">#REF!</definedName>
    <definedName name="生产列4" localSheetId="12">#REF!</definedName>
    <definedName name="生产列5" localSheetId="12">#REF!</definedName>
    <definedName name="生产列6" localSheetId="12">#REF!</definedName>
    <definedName name="生产列7" localSheetId="12">#REF!</definedName>
    <definedName name="生产列8" localSheetId="12">#REF!</definedName>
    <definedName name="生产列9" localSheetId="12">#REF!</definedName>
    <definedName name="生产期" localSheetId="12">#REF!</definedName>
    <definedName name="生产期1" localSheetId="12">#REF!</definedName>
    <definedName name="生产期11" localSheetId="12">#REF!</definedName>
    <definedName name="生产期123" localSheetId="12">#REF!</definedName>
    <definedName name="生产期15" localSheetId="12">#REF!</definedName>
    <definedName name="生产期16" localSheetId="12">#REF!</definedName>
    <definedName name="生产期17" localSheetId="12">#REF!</definedName>
    <definedName name="生产期19" localSheetId="12">#REF!</definedName>
    <definedName name="生产期2" localSheetId="12">#REF!</definedName>
    <definedName name="生产期20" localSheetId="12">#REF!</definedName>
    <definedName name="生产期3" localSheetId="12">#REF!</definedName>
    <definedName name="生产期4" localSheetId="12">#REF!</definedName>
    <definedName name="生产期5" localSheetId="12">#REF!</definedName>
    <definedName name="生产期6" localSheetId="12">#REF!</definedName>
    <definedName name="生产期7" localSheetId="12">#REF!</definedName>
    <definedName name="生产期8" localSheetId="12">#REF!</definedName>
    <definedName name="生产期9" localSheetId="12">#REF!</definedName>
    <definedName name="四季度" localSheetId="12">'[6]C01-1'!#REF!</definedName>
    <definedName name="位次d" localSheetId="12">[7]四月份月报!#REF!</definedName>
    <definedName name="전" localSheetId="12">#REF!</definedName>
    <definedName name="주택사업본부" localSheetId="12">#REF!</definedName>
    <definedName name="철구사업본부" localSheetId="12">#REF!</definedName>
    <definedName name="a" localSheetId="19">#REF!</definedName>
    <definedName name="aa" localSheetId="19">#REF!</definedName>
    <definedName name="aaaaaa" localSheetId="19">#REF!</definedName>
    <definedName name="ABC" localSheetId="19">#REF!</definedName>
    <definedName name="ABD" localSheetId="19">#REF!</definedName>
    <definedName name="county" localSheetId="19">#REF!</definedName>
    <definedName name="data" localSheetId="19">#REF!</definedName>
    <definedName name="database2" localSheetId="19">#REF!</definedName>
    <definedName name="database3" localSheetId="19">#REF!</definedName>
    <definedName name="hhhh" localSheetId="19">#REF!</definedName>
    <definedName name="kkkk" localSheetId="19">#REF!</definedName>
    <definedName name="Print_Area_MI" localSheetId="19">#REF!</definedName>
    <definedName name="财政供养" localSheetId="19">#REF!</definedName>
    <definedName name="处室" localSheetId="19">#REF!</definedName>
    <definedName name="还有" localSheetId="19">#REF!</definedName>
    <definedName name="汇率" localSheetId="19">#REF!</definedName>
    <definedName name="基金处室" localSheetId="19">#REF!</definedName>
    <definedName name="基金金额" localSheetId="19">#REF!</definedName>
    <definedName name="基金科目" localSheetId="19">#REF!</definedName>
    <definedName name="基金类型" localSheetId="19">#REF!</definedName>
    <definedName name="金额" localSheetId="19">#REF!</definedName>
    <definedName name="科目" localSheetId="19">#REF!</definedName>
    <definedName name="类型" localSheetId="19">#REF!</definedName>
    <definedName name="生产列1" localSheetId="19">#REF!</definedName>
    <definedName name="生产列11" localSheetId="19">#REF!</definedName>
    <definedName name="生产列15" localSheetId="19">#REF!</definedName>
    <definedName name="生产列16" localSheetId="19">#REF!</definedName>
    <definedName name="生产列17" localSheetId="19">#REF!</definedName>
    <definedName name="生产列19" localSheetId="19">#REF!</definedName>
    <definedName name="生产列2" localSheetId="19">#REF!</definedName>
    <definedName name="生产列20" localSheetId="19">#REF!</definedName>
    <definedName name="生产列3" localSheetId="19">#REF!</definedName>
    <definedName name="生产列4" localSheetId="19">#REF!</definedName>
    <definedName name="生产列5" localSheetId="19">#REF!</definedName>
    <definedName name="生产列6" localSheetId="19">#REF!</definedName>
    <definedName name="生产列7" localSheetId="19">#REF!</definedName>
    <definedName name="生产列8" localSheetId="19">#REF!</definedName>
    <definedName name="生产列9" localSheetId="19">#REF!</definedName>
    <definedName name="生产期" localSheetId="19">#REF!</definedName>
    <definedName name="生产期1" localSheetId="19">#REF!</definedName>
    <definedName name="生产期11" localSheetId="19">#REF!</definedName>
    <definedName name="生产期123" localSheetId="19">#REF!</definedName>
    <definedName name="生产期15" localSheetId="19">#REF!</definedName>
    <definedName name="生产期16" localSheetId="19">#REF!</definedName>
    <definedName name="生产期17" localSheetId="19">#REF!</definedName>
    <definedName name="生产期19" localSheetId="19">#REF!</definedName>
    <definedName name="生产期2" localSheetId="19">#REF!</definedName>
    <definedName name="生产期20" localSheetId="19">#REF!</definedName>
    <definedName name="生产期3" localSheetId="19">#REF!</definedName>
    <definedName name="生产期4" localSheetId="19">#REF!</definedName>
    <definedName name="生产期5" localSheetId="19">#REF!</definedName>
    <definedName name="生产期6" localSheetId="19">#REF!</definedName>
    <definedName name="生产期7" localSheetId="19">#REF!</definedName>
    <definedName name="生产期8" localSheetId="19">#REF!</definedName>
    <definedName name="生产期9" localSheetId="19">#REF!</definedName>
    <definedName name="전" localSheetId="19">#REF!</definedName>
    <definedName name="주택사업본부" localSheetId="19">#REF!</definedName>
    <definedName name="철구사업본부" localSheetId="19">#REF!</definedName>
    <definedName name="_xlnm.Print_Area" localSheetId="1">表一!$A$1:$L$109</definedName>
    <definedName name="_xlnm.Print_Area" localSheetId="12">表十!$A$1:$N$78</definedName>
    <definedName name="_xlnm.Print_Area" localSheetId="19">表十七!$A$1:$G$16</definedName>
    <definedName name="_xlnm.Print_Titles" localSheetId="5">表五1!$1:$3</definedName>
    <definedName name="_xlnm.Print_Titles" localSheetId="7">表五!$1:$3</definedName>
    <definedName name="_xlnm.Print_Titles" localSheetId="2">表二!$1:$3</definedName>
    <definedName name="_xlnm.Print_Area" localSheetId="2">表二!$B$1:$G$119</definedName>
    <definedName name="a" localSheetId="23">#REF!</definedName>
    <definedName name="aa" localSheetId="23">#REF!</definedName>
    <definedName name="aaaaaa" localSheetId="23">#REF!</definedName>
    <definedName name="ABC" localSheetId="23">#REF!</definedName>
    <definedName name="ABD" localSheetId="23">#REF!</definedName>
    <definedName name="county" localSheetId="23">#REF!</definedName>
    <definedName name="data" localSheetId="23">#REF!</definedName>
    <definedName name="database2" localSheetId="23">#REF!</definedName>
    <definedName name="database3" localSheetId="23">#REF!</definedName>
    <definedName name="hhhh" localSheetId="23">#REF!</definedName>
    <definedName name="kkkk" localSheetId="23">#REF!</definedName>
    <definedName name="Print_Area_MI" localSheetId="23">#REF!</definedName>
    <definedName name="财政供养" localSheetId="23">#REF!</definedName>
    <definedName name="处室" localSheetId="23">#REF!</definedName>
    <definedName name="还有" localSheetId="23">#REF!</definedName>
    <definedName name="汇率" localSheetId="23">#REF!</definedName>
    <definedName name="基金处室" localSheetId="23">#REF!</definedName>
    <definedName name="基金金额" localSheetId="23">#REF!</definedName>
    <definedName name="基金科目" localSheetId="23">#REF!</definedName>
    <definedName name="基金类型" localSheetId="23">#REF!</definedName>
    <definedName name="金额" localSheetId="23">#REF!</definedName>
    <definedName name="科目" localSheetId="23">#REF!</definedName>
    <definedName name="类型" localSheetId="23">#REF!</definedName>
    <definedName name="生产列1" localSheetId="23">#REF!</definedName>
    <definedName name="生产列11" localSheetId="23">#REF!</definedName>
    <definedName name="生产列15" localSheetId="23">#REF!</definedName>
    <definedName name="生产列16" localSheetId="23">#REF!</definedName>
    <definedName name="生产列17" localSheetId="23">#REF!</definedName>
    <definedName name="生产列19" localSheetId="23">#REF!</definedName>
    <definedName name="生产列2" localSheetId="23">#REF!</definedName>
    <definedName name="生产列20" localSheetId="23">#REF!</definedName>
    <definedName name="生产列3" localSheetId="23">#REF!</definedName>
    <definedName name="生产列4" localSheetId="23">#REF!</definedName>
    <definedName name="生产列5" localSheetId="23">#REF!</definedName>
    <definedName name="生产列6" localSheetId="23">#REF!</definedName>
    <definedName name="生产列7" localSheetId="23">#REF!</definedName>
    <definedName name="生产列8" localSheetId="23">#REF!</definedName>
    <definedName name="生产列9" localSheetId="23">#REF!</definedName>
    <definedName name="生产期" localSheetId="23">#REF!</definedName>
    <definedName name="生产期1" localSheetId="23">#REF!</definedName>
    <definedName name="生产期11" localSheetId="23">#REF!</definedName>
    <definedName name="生产期123" localSheetId="23">#REF!</definedName>
    <definedName name="生产期15" localSheetId="23">#REF!</definedName>
    <definedName name="生产期16" localSheetId="23">#REF!</definedName>
    <definedName name="生产期17" localSheetId="23">#REF!</definedName>
    <definedName name="生产期19" localSheetId="23">#REF!</definedName>
    <definedName name="生产期2" localSheetId="23">#REF!</definedName>
    <definedName name="生产期20" localSheetId="23">#REF!</definedName>
    <definedName name="生产期3" localSheetId="23">#REF!</definedName>
    <definedName name="生产期4" localSheetId="23">#REF!</definedName>
    <definedName name="生产期5" localSheetId="23">#REF!</definedName>
    <definedName name="生产期6" localSheetId="23">#REF!</definedName>
    <definedName name="生产期7" localSheetId="23">#REF!</definedName>
    <definedName name="生产期8" localSheetId="23">#REF!</definedName>
    <definedName name="生产期9" localSheetId="23">#REF!</definedName>
    <definedName name="전" localSheetId="23">#REF!</definedName>
    <definedName name="주택사업본부" localSheetId="23">#REF!</definedName>
    <definedName name="철구사업본부" localSheetId="23">#REF!</definedName>
    <definedName name="_xlnm.Print_Area" localSheetId="23">表二十一!$A$1:$F$17</definedName>
    <definedName name="_xlnm.Print_Titles" localSheetId="23">表二十一!$1:$3</definedName>
    <definedName name="_xlnm._FilterDatabase" localSheetId="19" hidden="1">表十七!$A$2:$A$36</definedName>
  </definedNames>
  <calcPr calcId="144525"/>
</workbook>
</file>

<file path=xl/sharedStrings.xml><?xml version="1.0" encoding="utf-8"?>
<sst xmlns="http://schemas.openxmlformats.org/spreadsheetml/2006/main" count="4081" uniqueCount="1723">
  <si>
    <t>目    录</t>
  </si>
  <si>
    <t>表一:2023年柳城县一般公共预算收支决算总表</t>
  </si>
  <si>
    <t>表二:2023年柳城县一般公共预算收入决算明细表</t>
  </si>
  <si>
    <t>表三:2023年柳城县一般公共预算支出决算明细表</t>
  </si>
  <si>
    <t>表四:2023年柳城县一般公共预算本级支出决算明细表</t>
  </si>
  <si>
    <t>表五:2023年柳城县一般公共预算基本支出经济分类决算表</t>
  </si>
  <si>
    <t>表六:2023年柳城县一般公共预算税收返还和转移支付决算表</t>
  </si>
  <si>
    <t>表七：2023年柳城县一般公共预算转移支付支出分项目决算表</t>
  </si>
  <si>
    <t>表八：2023年柳城县一般公共预算转移支付支出分地区决算表</t>
  </si>
  <si>
    <t>表九：2023年柳城县政府一般债务限额和余额情况决算表</t>
  </si>
  <si>
    <t>表十：2023年柳城县政府性基金预算收支决算总表</t>
  </si>
  <si>
    <t>表十一：2023年柳城县政府性基金预算收入决算表</t>
  </si>
  <si>
    <t>表十二：2023年柳城县政府性基金预算支出决算表</t>
  </si>
  <si>
    <t>表十三：2023年柳城县政府性基金预算本级支出决算表</t>
  </si>
  <si>
    <t>表十四：2023年柳城县政府性基金转移支付决算表（分项目）</t>
  </si>
  <si>
    <t>表十五：2023年柳城县政府性基金转移支付决算表（分地区）</t>
  </si>
  <si>
    <t>表十六：2023年柳城县政府专项债务限额和余额情况决算表</t>
  </si>
  <si>
    <t>表十七：2023年柳城县国有资本经营预算收入决算表</t>
  </si>
  <si>
    <t>表十八：2023年柳城县国有资本经营预算支出决算表</t>
  </si>
  <si>
    <t>表十九：2023年柳城县国有资本经营预算本级支出决算表</t>
  </si>
  <si>
    <t>表二十：2023年柳城县国有资本经营预算转移支付决算表</t>
  </si>
  <si>
    <t>表二十一：2023年柳城县社会保险基金预算收入决算表</t>
  </si>
  <si>
    <t>表二十二：2023年柳城县社会保险基金预算支出决算表</t>
  </si>
  <si>
    <t>表一  2023年柳城县一般公共预算收支决算总表</t>
  </si>
  <si>
    <t>单位：万元</t>
  </si>
  <si>
    <t>预    算    科    目</t>
  </si>
  <si>
    <t>2022年
决算数</t>
  </si>
  <si>
    <t>2023年
年初预算数</t>
  </si>
  <si>
    <t>2023年
决算数</t>
  </si>
  <si>
    <t>比上年决算增减%</t>
  </si>
  <si>
    <t>完成年初预算%</t>
  </si>
  <si>
    <t>预算科目</t>
  </si>
  <si>
    <t>一、税收收入</t>
  </si>
  <si>
    <t>一、一般公共服务支出</t>
  </si>
  <si>
    <t xml:space="preserve">     增值税</t>
  </si>
  <si>
    <t>二、外交支出</t>
  </si>
  <si>
    <t xml:space="preserve">     企业所得税</t>
  </si>
  <si>
    <t>三、国防支出</t>
  </si>
  <si>
    <t xml:space="preserve">     个人所得税</t>
  </si>
  <si>
    <t>四、公共安全支出</t>
  </si>
  <si>
    <t xml:space="preserve">     资源税</t>
  </si>
  <si>
    <t>五、教育支出</t>
  </si>
  <si>
    <t xml:space="preserve">     城市维护建设税</t>
  </si>
  <si>
    <t>六、科学技术支出</t>
  </si>
  <si>
    <t xml:space="preserve">     房产税</t>
  </si>
  <si>
    <t>七、文化旅游体育与传媒支出</t>
  </si>
  <si>
    <t xml:space="preserve">     印花税</t>
  </si>
  <si>
    <t>八、社会保障和就业支出</t>
  </si>
  <si>
    <t xml:space="preserve">     城镇土地使用税</t>
  </si>
  <si>
    <t>九、卫生健康支出</t>
  </si>
  <si>
    <t xml:space="preserve">     土地增值税</t>
  </si>
  <si>
    <t>十、节能环保支出</t>
  </si>
  <si>
    <t xml:space="preserve">     车船税</t>
  </si>
  <si>
    <t>十一、城乡社区支出</t>
  </si>
  <si>
    <t xml:space="preserve">     耕地占用税</t>
  </si>
  <si>
    <t>十二、农林水支出</t>
  </si>
  <si>
    <t xml:space="preserve">     契税</t>
  </si>
  <si>
    <t>十三、交通运输支出</t>
  </si>
  <si>
    <t xml:space="preserve">     环境保护税</t>
  </si>
  <si>
    <t>十四、资源勘探工业信息等支出</t>
  </si>
  <si>
    <t xml:space="preserve">     其他税收收入</t>
  </si>
  <si>
    <t>十五、商业服务业等支出</t>
  </si>
  <si>
    <t>二、非税收入</t>
  </si>
  <si>
    <t>十六、金融支出</t>
  </si>
  <si>
    <t xml:space="preserve">     专项收入</t>
  </si>
  <si>
    <t>十七、自然资源海洋气象等支出</t>
  </si>
  <si>
    <t xml:space="preserve">     行政事业性收费收入</t>
  </si>
  <si>
    <t>十八、住房保障支出</t>
  </si>
  <si>
    <t xml:space="preserve">     罚没收入</t>
  </si>
  <si>
    <t>十九、粮油物资储备支出</t>
  </si>
  <si>
    <t xml:space="preserve">     国有资本经营收入</t>
  </si>
  <si>
    <t>二十、灾害防治及应急管理支出</t>
  </si>
  <si>
    <t xml:space="preserve">     国有资源(资产)有偿使用收入</t>
  </si>
  <si>
    <t>二十一、预备费</t>
  </si>
  <si>
    <t xml:space="preserve">     捐赠收入</t>
  </si>
  <si>
    <t>二十二、其他支出</t>
  </si>
  <si>
    <t xml:space="preserve">     政府住房基金收入</t>
  </si>
  <si>
    <t>二十三、债务付息支出</t>
  </si>
  <si>
    <t xml:space="preserve">     其他收入</t>
  </si>
  <si>
    <t>二十四、债务发行费用支出</t>
  </si>
  <si>
    <t>二十五、上年结转专款支出</t>
  </si>
  <si>
    <t>一般公共预算收入</t>
  </si>
  <si>
    <t>一般公共预算支出</t>
  </si>
  <si>
    <t>转移性收入</t>
  </si>
  <si>
    <t>转移性支出</t>
  </si>
  <si>
    <t>一、上级补助收入</t>
  </si>
  <si>
    <t>一、补助下级支出</t>
  </si>
  <si>
    <t>（一）返还性收入</t>
  </si>
  <si>
    <t>（一）返还性支出</t>
  </si>
  <si>
    <t xml:space="preserve">    所得税基数返还收入</t>
  </si>
  <si>
    <t xml:space="preserve">    所得税基数返还支出</t>
  </si>
  <si>
    <t xml:space="preserve">    成品油税费改革税收返还收入</t>
  </si>
  <si>
    <t xml:space="preserve">    成品油税费改革税收返还支出</t>
  </si>
  <si>
    <t xml:space="preserve">    增值税税收返还收入</t>
  </si>
  <si>
    <t xml:space="preserve">    增值税税收返还支出</t>
  </si>
  <si>
    <t xml:space="preserve">    消费税税收返还收入</t>
  </si>
  <si>
    <t xml:space="preserve">    消费税税收返还支出</t>
  </si>
  <si>
    <t xml:space="preserve">    增值税“五五分享”税收返还收入</t>
  </si>
  <si>
    <t xml:space="preserve">    增值税“五五分享”税收返还支出</t>
  </si>
  <si>
    <t xml:space="preserve">    其他返还性收入</t>
  </si>
  <si>
    <t xml:space="preserve">    其他返还性支出</t>
  </si>
  <si>
    <t>（二）一般性转移支付收入</t>
  </si>
  <si>
    <t>（二）一般性转移支付支出</t>
  </si>
  <si>
    <t xml:space="preserve">    体制补助收入</t>
  </si>
  <si>
    <t xml:space="preserve">    体制补助支出</t>
  </si>
  <si>
    <t xml:space="preserve">    均衡性转移支付收入</t>
  </si>
  <si>
    <t xml:space="preserve">    均衡性转移支付支出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</si>
  <si>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</si>
  <si>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</si>
  <si>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</si>
  <si>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</si>
  <si>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</si>
  <si>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</si>
  <si>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</si>
  <si>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</si>
  <si>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</si>
  <si>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</si>
  <si>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</si>
  <si>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</si>
  <si>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革命老区转移支付收入</t>
  </si>
  <si>
    <t xml:space="preserve">    革命老区转移支付支出</t>
  </si>
  <si>
    <t xml:space="preserve">    民族地区转移支付收入</t>
  </si>
  <si>
    <t xml:space="preserve">    民族地区转移支付支出</t>
  </si>
  <si>
    <t xml:space="preserve">    边境地区转移支付收入</t>
  </si>
  <si>
    <t xml:space="preserve">    边境地区转移支付支出</t>
  </si>
  <si>
    <t xml:space="preserve">    欠发达地区转移支付收入</t>
  </si>
  <si>
    <t xml:space="preserve">    贫困地区转移支付支出</t>
  </si>
  <si>
    <t xml:space="preserve">    一般公共服务共同财政事权转移支
    付收入  </t>
  </si>
  <si>
    <t xml:space="preserve">    一般公共服务共同财政事权转移支
    付支出  </t>
  </si>
  <si>
    <t xml:space="preserve">    外交共同财政事权转移支付收入 </t>
  </si>
  <si>
    <t xml:space="preserve">    外交共同财政事权转移支付支出 </t>
  </si>
  <si>
    <t xml:space="preserve">    国防共同财政事权转移支付收入 </t>
  </si>
  <si>
    <t xml:space="preserve">    国防共同财政事权转移支付支出 </t>
  </si>
  <si>
    <t xml:space="preserve">    公共安全共同财政事权转移支付收入</t>
  </si>
  <si>
    <t xml:space="preserve">    公共安全共同财政事权转移支付支出 </t>
  </si>
  <si>
    <t xml:space="preserve">    教育共同财政事权转移支付收入 </t>
  </si>
  <si>
    <t xml:space="preserve">    教育共同财政事权转移支付支出 </t>
  </si>
  <si>
    <t xml:space="preserve">    科学技术共同财政事权转移支付支收入</t>
  </si>
  <si>
    <t xml:space="preserve">    科学技术共同财政事权转移支付支出  </t>
  </si>
  <si>
    <t xml:space="preserve">    文化旅游体育与传媒共同财政事权
    转移支付收入  </t>
  </si>
  <si>
    <t xml:space="preserve">    文化旅游体育与传媒共同财政事权
    转移支付支出  </t>
  </si>
  <si>
    <t xml:space="preserve">    社会保障和就业共同财政事权转移
    支付收入 </t>
  </si>
  <si>
    <t xml:space="preserve">    社会保障和就业共同财政事权转移
    支付支出 </t>
  </si>
  <si>
    <t xml:space="preserve">    医疗卫生共同财政事权转移支付收入</t>
  </si>
  <si>
    <t xml:space="preserve">    医疗卫生共同财政事权转移支付支出  </t>
  </si>
  <si>
    <t xml:space="preserve">    节能环保共同财政事权转移支付收入</t>
  </si>
  <si>
    <t xml:space="preserve">    节能环保共同财政事权转移支付支出</t>
  </si>
  <si>
    <t xml:space="preserve">    城乡社区共同财政事权转移支付收入</t>
  </si>
  <si>
    <t xml:space="preserve">    城乡社区共同财政事权转移支付支出</t>
  </si>
  <si>
    <t xml:space="preserve">    农林水共同财政事权转移支付收入</t>
  </si>
  <si>
    <t xml:space="preserve">    农林水共同财政事权转移支付支出</t>
  </si>
  <si>
    <t xml:space="preserve">    交通运输共同财政事权转移支付支收入</t>
  </si>
  <si>
    <t xml:space="preserve">    交通运输共同财政事权转移支付支出 </t>
  </si>
  <si>
    <t xml:space="preserve">    资源勘探信息等共同财政事权转移
    支付收入 </t>
  </si>
  <si>
    <t xml:space="preserve">    资源勘探信息等共同财政事权转移
    支付支出 </t>
  </si>
  <si>
    <t xml:space="preserve">    商业服务业等共同财政事权转移支
    付收入</t>
  </si>
  <si>
    <t xml:space="preserve">    商业服务业等共同财政事权转移支
    付支出</t>
  </si>
  <si>
    <t xml:space="preserve">    金融共同财政事权转移支付收入 </t>
  </si>
  <si>
    <t xml:space="preserve">    金融共同财政事权转移支付支出 </t>
  </si>
  <si>
    <t xml:space="preserve">    自然资源海洋气象等共同财政事权
    转移支付收入  </t>
  </si>
  <si>
    <t xml:space="preserve">    自然资源海洋气象等共同财政事权
    转移支付支出  </t>
  </si>
  <si>
    <t xml:space="preserve">    住房保障共同财政事权转移支付收入</t>
  </si>
  <si>
    <t xml:space="preserve">    住房保障共同财政事权转移支付支出</t>
  </si>
  <si>
    <t xml:space="preserve">    粮油物资储备共同财政事权转移支
    付收入</t>
  </si>
  <si>
    <t xml:space="preserve">    粮油物资储备共同财政事权转移支
    付支出</t>
  </si>
  <si>
    <t xml:space="preserve">    灾害防治及应急管理共同财政事权
    转移支付收入  </t>
  </si>
  <si>
    <t xml:space="preserve">    灾害防治及应急管理共同财政事权
    转移支付支出  </t>
  </si>
  <si>
    <t xml:space="preserve">    其他共同财政事权转移支付收入 </t>
  </si>
  <si>
    <t xml:space="preserve">    其他共同财政事权转移支付支出 </t>
  </si>
  <si>
    <t xml:space="preserve">    增值税留抵退税转移支付收入</t>
  </si>
  <si>
    <t xml:space="preserve">    增值税留抵退税转移支付支出</t>
  </si>
  <si>
    <t xml:space="preserve">    其他退税减税降费转移支付收入</t>
  </si>
  <si>
    <t xml:space="preserve">    其他退税减税降费转移支付支出</t>
  </si>
  <si>
    <t xml:space="preserve">    补充县区财力转移支付收入</t>
  </si>
  <si>
    <t xml:space="preserve">    补充县区财力转移支付支出</t>
  </si>
  <si>
    <t xml:space="preserve">    其他一般性转移支付收入</t>
  </si>
  <si>
    <t xml:space="preserve">    其他一般性转移支付支出</t>
  </si>
  <si>
    <t>（三）专项转移支付收入</t>
  </si>
  <si>
    <t>（三）专项转移支付支出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</si>
  <si>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</si>
  <si>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</si>
  <si>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</si>
  <si>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</si>
  <si>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</si>
  <si>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</si>
  <si>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文化旅游体育与传媒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</si>
  <si>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</si>
  <si>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</si>
  <si>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</si>
  <si>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</si>
  <si>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</si>
  <si>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</si>
  <si>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资源勘探工业信息等</t>
  </si>
  <si>
    <t xml:space="preserve">    资源勘探信息等</t>
  </si>
  <si>
    <t xml:space="preserve">    商业服务业等</t>
  </si>
  <si>
    <t xml:space="preserve">    金融</t>
  </si>
  <si>
    <t xml:space="preserve">    自然资源海洋气象等</t>
  </si>
  <si>
    <t xml:space="preserve">    住房保障</t>
  </si>
  <si>
    <t xml:space="preserve">    粮油物资储备</t>
  </si>
  <si>
    <t xml:space="preserve">    灾害防治及应急管理</t>
  </si>
  <si>
    <t xml:space="preserve">    其他收入</t>
  </si>
  <si>
    <t xml:space="preserve">    其他支出</t>
  </si>
  <si>
    <t>二、下级上解收入</t>
  </si>
  <si>
    <t>二、上解上级支出</t>
  </si>
  <si>
    <t xml:space="preserve">    体制上解收入</t>
  </si>
  <si>
    <t xml:space="preserve">    体制上解支出</t>
  </si>
  <si>
    <t xml:space="preserve">    专项上解收入</t>
  </si>
  <si>
    <t xml:space="preserve">    专项上解支出</t>
  </si>
  <si>
    <t>三、上年结余收入</t>
  </si>
  <si>
    <t>三、债务还本支出</t>
  </si>
  <si>
    <t>四、调入资金</t>
  </si>
  <si>
    <t>四、债务转贷支出</t>
  </si>
  <si>
    <t xml:space="preserve">    从政府性基金预算调入</t>
  </si>
  <si>
    <t>五、安排预算稳定调节基金</t>
  </si>
  <si>
    <t xml:space="preserve">    从国有资本经营预算调入</t>
  </si>
  <si>
    <t>六、年终结转结余</t>
  </si>
  <si>
    <t xml:space="preserve">    从其他资金调入</t>
  </si>
  <si>
    <t xml:space="preserve">     减:结转下年的支出    </t>
  </si>
  <si>
    <t>五、债务转贷收入</t>
  </si>
  <si>
    <t xml:space="preserve">     净结余</t>
  </si>
  <si>
    <t>六、动用预算稳定调节基金</t>
  </si>
  <si>
    <t>补充预算周转金</t>
  </si>
  <si>
    <t xml:space="preserve">收入总计         </t>
  </si>
  <si>
    <t xml:space="preserve">支出总计         </t>
  </si>
  <si>
    <t>表二  2023年柳城县一般公共预算收入决算明细表</t>
  </si>
  <si>
    <t>科目编码</t>
  </si>
  <si>
    <t>科目名称</t>
  </si>
  <si>
    <t>2023年10月人大批复调整预算数</t>
  </si>
  <si>
    <t xml:space="preserve">  1.增值税</t>
  </si>
  <si>
    <t xml:space="preserve">  2.企业所得税</t>
  </si>
  <si>
    <t xml:space="preserve">  3.个人所得税</t>
  </si>
  <si>
    <t xml:space="preserve">  4.资源税</t>
  </si>
  <si>
    <t xml:space="preserve">  5.城市维护建设税</t>
  </si>
  <si>
    <t xml:space="preserve">  6.房产税</t>
  </si>
  <si>
    <t xml:space="preserve">  7.印花税</t>
  </si>
  <si>
    <t xml:space="preserve">  8.城镇土地使用税</t>
  </si>
  <si>
    <t xml:space="preserve">  9.土地增值税</t>
  </si>
  <si>
    <t xml:space="preserve">  10.车船税(款)</t>
  </si>
  <si>
    <t xml:space="preserve">  11.耕地占用税(款)</t>
  </si>
  <si>
    <t xml:space="preserve">  12.契税(款)</t>
  </si>
  <si>
    <t xml:space="preserve">  13.烟叶税(款)</t>
  </si>
  <si>
    <t xml:space="preserve">  14.环境保护税(款)</t>
  </si>
  <si>
    <t xml:space="preserve">  15.其他税收收入(款)</t>
  </si>
  <si>
    <t xml:space="preserve">  1.专项收入</t>
  </si>
  <si>
    <t xml:space="preserve">    教育费附加收入(项)</t>
  </si>
  <si>
    <t xml:space="preserve">    地方教育附加收入(项)</t>
  </si>
  <si>
    <t xml:space="preserve">    残疾人就业保障金收入</t>
  </si>
  <si>
    <t xml:space="preserve">    教育资金收入</t>
  </si>
  <si>
    <t xml:space="preserve">    农田水利建设资金收入</t>
  </si>
  <si>
    <t xml:space="preserve">    森林植被恢复费</t>
  </si>
  <si>
    <t xml:space="preserve">    水利建设专项收入</t>
  </si>
  <si>
    <t xml:space="preserve">    其他专项收入(项)</t>
  </si>
  <si>
    <t xml:space="preserve">  2.行政事业性收费收入</t>
  </si>
  <si>
    <t xml:space="preserve">    公安行政事业性收费收入</t>
  </si>
  <si>
    <t xml:space="preserve">    法院行政事业性收费收入</t>
  </si>
  <si>
    <t xml:space="preserve">    司法行政事业性收费收入</t>
  </si>
  <si>
    <t xml:space="preserve">    外交行政事业性收费收入</t>
  </si>
  <si>
    <t xml:space="preserve">    商贸行政事业性收费收入</t>
  </si>
  <si>
    <t xml:space="preserve">    财政行政事业性收费收入</t>
  </si>
  <si>
    <t xml:space="preserve">    税务行政事业性收费收入</t>
  </si>
  <si>
    <t xml:space="preserve">    海关行政事业性收费收入</t>
  </si>
  <si>
    <t xml:space="preserve">    审计行政事业性收费收入</t>
  </si>
  <si>
    <t xml:space="preserve">    国管局行政事业性收费收入</t>
  </si>
  <si>
    <t xml:space="preserve">    科技行政事业性收费收入</t>
  </si>
  <si>
    <t xml:space="preserve">    保密行政事业性收费收入</t>
  </si>
  <si>
    <t xml:space="preserve">    市场监管行政事业性收费收入</t>
  </si>
  <si>
    <t xml:space="preserve">    广播电视行政事业性收费收入</t>
  </si>
  <si>
    <t xml:space="preserve">    应急管理行政事业性收费收入</t>
  </si>
  <si>
    <t xml:space="preserve">    档案行政事业性收费收入</t>
  </si>
  <si>
    <t xml:space="preserve">    港澳办行政事业性收费收入</t>
  </si>
  <si>
    <t xml:space="preserve">    贸促会行政事业性收费收入</t>
  </si>
  <si>
    <t xml:space="preserve">    人防办行政事业性收费收入</t>
  </si>
  <si>
    <t xml:space="preserve">    中直管理局行政事业性收费收入</t>
  </si>
  <si>
    <t xml:space="preserve">    文化和旅游行政事业性收费收入</t>
  </si>
  <si>
    <t xml:space="preserve">    教育行政事业性收费收入</t>
  </si>
  <si>
    <t xml:space="preserve">    体育行政事业性收费收入</t>
  </si>
  <si>
    <t xml:space="preserve">    发展与改革(物价)行政事业性收费收入</t>
  </si>
  <si>
    <t xml:space="preserve">    统计行政事业性收费收入</t>
  </si>
  <si>
    <t xml:space="preserve">    自然资源行政事业性收费收入</t>
  </si>
  <si>
    <t xml:space="preserve">    建设行政事业性收费收入</t>
  </si>
  <si>
    <t xml:space="preserve">    知识产权行政事业性收费收入</t>
  </si>
  <si>
    <t xml:space="preserve">    生态环境行政事业性收费收入</t>
  </si>
  <si>
    <t xml:space="preserve">    铁路行政事业性收费收入</t>
  </si>
  <si>
    <t xml:space="preserve">    交通运输行政事业性收费收入</t>
  </si>
  <si>
    <t xml:space="preserve">    工业和信息产业行政事业性收费收入</t>
  </si>
  <si>
    <t xml:space="preserve">    农业农村行政事业性收费收入</t>
  </si>
  <si>
    <t xml:space="preserve">    林业草原行政事业性收费收入</t>
  </si>
  <si>
    <t xml:space="preserve">    水利行政事业性收费收入</t>
  </si>
  <si>
    <t xml:space="preserve">    卫生健康行政事业性收费收入</t>
  </si>
  <si>
    <t xml:space="preserve">    药品监管行政事业性收费收入</t>
  </si>
  <si>
    <t xml:space="preserve">    民政行政事业性收费收入</t>
  </si>
  <si>
    <t xml:space="preserve">    人力资源和社会保障行政事业性收费收入</t>
  </si>
  <si>
    <t xml:space="preserve">    证监会行政事业性收费收入</t>
  </si>
  <si>
    <t xml:space="preserve">    银行保险行政事业性收费收入</t>
  </si>
  <si>
    <t xml:space="preserve">    仲裁委行政事业性收费收入</t>
  </si>
  <si>
    <t xml:space="preserve">    编办行政事业性收费收入</t>
  </si>
  <si>
    <t xml:space="preserve">    党校行政事业性收费收入</t>
  </si>
  <si>
    <t xml:space="preserve">    监察行政事业性收费收入</t>
  </si>
  <si>
    <t xml:space="preserve">    外文局行政事业性收费收入</t>
  </si>
  <si>
    <t xml:space="preserve">    国资委行政事业性收费收入</t>
  </si>
  <si>
    <t xml:space="preserve">    其他行政事业性收费收入</t>
  </si>
  <si>
    <t xml:space="preserve">  3.罚没收入</t>
  </si>
  <si>
    <t xml:space="preserve">    公安罚没收入</t>
  </si>
  <si>
    <t xml:space="preserve">    检察院罚没收入</t>
  </si>
  <si>
    <t xml:space="preserve">    法院罚没收入</t>
  </si>
  <si>
    <t xml:space="preserve">    新闻出版罚没收入</t>
  </si>
  <si>
    <t xml:space="preserve">    税务部门罚没收入</t>
  </si>
  <si>
    <t xml:space="preserve">    海关罚没收入</t>
  </si>
  <si>
    <t xml:space="preserve">    药品监督罚没收入</t>
  </si>
  <si>
    <t xml:space="preserve">    卫生罚没收入</t>
  </si>
  <si>
    <t xml:space="preserve">    检验检疫罚没收入</t>
  </si>
  <si>
    <t xml:space="preserve">    证监会罚没收入</t>
  </si>
  <si>
    <t xml:space="preserve">    银行保险罚没收入</t>
  </si>
  <si>
    <t xml:space="preserve">    交通罚没收入</t>
  </si>
  <si>
    <t xml:space="preserve">    铁道罚没收入</t>
  </si>
  <si>
    <t xml:space="preserve">    审计罚没收入</t>
  </si>
  <si>
    <t xml:space="preserve">    渔政罚没收入</t>
  </si>
  <si>
    <t xml:space="preserve">    民航罚没收入</t>
  </si>
  <si>
    <t xml:space="preserve">    电力监管罚没收入</t>
  </si>
  <si>
    <t xml:space="preserve">    交强险罚没收入</t>
  </si>
  <si>
    <t xml:space="preserve">    物价罚没收入</t>
  </si>
  <si>
    <t xml:space="preserve">    市场监管罚没收入</t>
  </si>
  <si>
    <t xml:space="preserve">    工业和信息产业罚没收入</t>
  </si>
  <si>
    <t xml:space="preserve">    生态环境罚没收入</t>
  </si>
  <si>
    <t xml:space="preserve">    水利罚没收入</t>
  </si>
  <si>
    <t xml:space="preserve">    其他一般罚没收入</t>
  </si>
  <si>
    <t xml:space="preserve">  4.国有资本经营收入</t>
  </si>
  <si>
    <t xml:space="preserve">    利润收入</t>
  </si>
  <si>
    <t xml:space="preserve">    股利、股息收入</t>
  </si>
  <si>
    <t xml:space="preserve">    产权转让收入</t>
  </si>
  <si>
    <t xml:space="preserve">    国有企业计划亏损补贴</t>
  </si>
  <si>
    <t xml:space="preserve">  5.国有资源(资产)有偿使用收入</t>
  </si>
  <si>
    <t xml:space="preserve">    利息收入</t>
  </si>
  <si>
    <t xml:space="preserve">    非经营性国有资产收入</t>
  </si>
  <si>
    <t xml:space="preserve">    矿产资源专项收入</t>
  </si>
  <si>
    <t xml:space="preserve">    水资源费收入</t>
  </si>
  <si>
    <t xml:space="preserve">    市政公共资源有偿使用收入</t>
  </si>
  <si>
    <t xml:space="preserve">    其他国有资源(资产)有偿使用收入</t>
  </si>
  <si>
    <t xml:space="preserve">  6.捐赠收入</t>
  </si>
  <si>
    <t xml:space="preserve">  7.政府住房基金收入</t>
  </si>
  <si>
    <t xml:space="preserve">  8.其他收入(款)</t>
  </si>
  <si>
    <t>表三  2023年柳城县一般公共预算支出决算明细表</t>
  </si>
  <si>
    <t>比上年增减额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</si>
  <si>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</si>
  <si>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</si>
  <si>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</si>
  <si>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</si>
  <si>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</si>
  <si>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</si>
  <si>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</si>
  <si>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</si>
  <si>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</si>
  <si>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</si>
  <si>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</si>
  <si>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</si>
  <si>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</si>
  <si>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</si>
  <si>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</si>
  <si>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</si>
  <si>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</si>
  <si>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</si>
  <si>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</si>
  <si>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</si>
  <si>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专项业务及机关事务管理</t>
  </si>
  <si>
    <t xml:space="preserve">    政务公开审批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</si>
  <si>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</si>
  <si>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</si>
  <si>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</si>
  <si>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</si>
  <si>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</si>
  <si>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</si>
  <si>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</si>
  <si>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</si>
  <si>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</si>
  <si>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</si>
  <si>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</si>
  <si>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</si>
  <si>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</si>
  <si>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</si>
  <si>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</si>
  <si>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</si>
  <si>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</si>
  <si>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</si>
  <si>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</si>
  <si>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</si>
  <si>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</si>
  <si>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</si>
  <si>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</si>
  <si>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</si>
  <si>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</si>
  <si>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税收业务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</si>
  <si>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</si>
  <si>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</si>
  <si>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</si>
  <si>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</si>
  <si>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</si>
  <si>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</si>
  <si>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缉私办案</t>
  </si>
  <si>
    <t xml:space="preserve">    口岸管理</t>
  </si>
  <si>
    <t xml:space="preserve">    海关关务</t>
  </si>
  <si>
    <t xml:space="preserve">    关税征管</t>
  </si>
  <si>
    <t xml:space="preserve">    海关监管</t>
  </si>
  <si>
    <t xml:space="preserve">    检验检疫</t>
  </si>
  <si>
    <t xml:space="preserve">    其他海关事务支出</t>
  </si>
  <si>
    <t xml:space="preserve">  纪检监察事务</t>
  </si>
  <si>
    <t xml:space="preserve">    大案要案查处</t>
  </si>
  <si>
    <t xml:space="preserve">    派驻派出机构</t>
  </si>
  <si>
    <t xml:space="preserve">    巡视工作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</si>
  <si>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</si>
  <si>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</si>
  <si>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</si>
  <si>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</si>
  <si>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</si>
  <si>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</si>
  <si>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</si>
  <si>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</si>
  <si>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</si>
  <si>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</si>
  <si>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知识产权战略和规划</t>
  </si>
  <si>
    <t xml:space="preserve">    国际合作与交流</t>
  </si>
  <si>
    <t xml:space="preserve">    知识产权宏观管理</t>
  </si>
  <si>
    <t xml:space="preserve">    商标管理</t>
  </si>
  <si>
    <t xml:space="preserve">    原产地地理标志管理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</si>
  <si>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</si>
  <si>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</si>
  <si>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</si>
  <si>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</si>
  <si>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</si>
  <si>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港澳事务</t>
  </si>
  <si>
    <t xml:space="preserve">    台湾事务</t>
  </si>
  <si>
    <t xml:space="preserve">    其他港澳台事务支出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</si>
  <si>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</si>
  <si>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</si>
  <si>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</si>
  <si>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</si>
  <si>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</si>
  <si>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</si>
  <si>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</si>
  <si>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</si>
  <si>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</si>
  <si>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</si>
  <si>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</si>
  <si>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</si>
  <si>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</si>
  <si>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</si>
  <si>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</si>
  <si>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</si>
  <si>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</si>
  <si>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</si>
  <si>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</si>
  <si>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</si>
  <si>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</si>
  <si>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</si>
  <si>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</si>
  <si>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</si>
  <si>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</si>
  <si>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</si>
  <si>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信息安全事务</t>
  </si>
  <si>
    <t xml:space="preserve">    其他网信事务支出</t>
  </si>
  <si>
    <t xml:space="preserve">  市场监督管理事务</t>
  </si>
  <si>
    <t xml:space="preserve">    市场主体管理</t>
  </si>
  <si>
    <t xml:space="preserve">    市场秩序执法</t>
  </si>
  <si>
    <t xml:space="preserve">    质量基础</t>
  </si>
  <si>
    <t xml:space="preserve">    药品事务</t>
  </si>
  <si>
    <t xml:space="preserve">    医疗器械事务</t>
  </si>
  <si>
    <t xml:space="preserve">    化妆品事务</t>
  </si>
  <si>
    <t xml:space="preserve">    质量安全监管</t>
  </si>
  <si>
    <t xml:space="preserve">    食品安全监管</t>
  </si>
  <si>
    <t xml:space="preserve">    其他市场监督管理事务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</si>
  <si>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</si>
  <si>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</si>
  <si>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</si>
  <si>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</si>
  <si>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</si>
  <si>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</si>
  <si>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</si>
  <si>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</si>
  <si>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</si>
  <si>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</si>
  <si>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</si>
  <si>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</si>
  <si>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</si>
  <si>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</si>
  <si>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</si>
  <si>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</si>
  <si>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</si>
  <si>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</si>
  <si>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</si>
  <si>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</si>
  <si>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</si>
  <si>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对外合作活动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</si>
  <si>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</si>
  <si>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</si>
  <si>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</si>
  <si>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</si>
  <si>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</si>
  <si>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</si>
  <si>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</si>
  <si>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国际发展合作</t>
  </si>
  <si>
    <t xml:space="preserve">    其他国际发展合作支出</t>
  </si>
  <si>
    <t xml:space="preserve">  其他外交支出(款)</t>
  </si>
  <si>
    <t xml:space="preserve">    其他外交支出(项)</t>
  </si>
  <si>
    <t>国防支出</t>
  </si>
  <si>
    <t xml:space="preserve">  军费</t>
  </si>
  <si>
    <t xml:space="preserve">    现役部队</t>
  </si>
  <si>
    <t xml:space="preserve">    预备役部队</t>
  </si>
  <si>
    <t xml:space="preserve">    其他军费支出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</si>
  <si>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</si>
  <si>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</si>
  <si>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</si>
  <si>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</si>
  <si>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</si>
  <si>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</si>
  <si>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</si>
  <si>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</si>
  <si>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</si>
  <si>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</si>
  <si>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</si>
  <si>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</si>
  <si>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</si>
  <si>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</si>
  <si>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</si>
  <si>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</si>
  <si>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</si>
  <si>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</si>
  <si>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</si>
  <si>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</si>
  <si>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</si>
  <si>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特勤业务</t>
  </si>
  <si>
    <t xml:space="preserve">    移民事务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</si>
  <si>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</si>
  <si>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</si>
  <si>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</si>
  <si>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</si>
  <si>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</si>
  <si>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</si>
  <si>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</si>
  <si>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</si>
  <si>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</si>
  <si>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</si>
  <si>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</si>
  <si>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</si>
  <si>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</si>
  <si>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</si>
  <si>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</si>
  <si>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</si>
  <si>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律师管理</t>
  </si>
  <si>
    <t xml:space="preserve">    公共法律服务</t>
  </si>
  <si>
    <t xml:space="preserve">    国家统一法律职业资格考试</t>
  </si>
  <si>
    <t xml:space="preserve">    社区矫正</t>
  </si>
  <si>
    <t xml:space="preserve">    法治建设</t>
  </si>
  <si>
    <t xml:space="preserve">    其他司法支出</t>
  </si>
  <si>
    <t xml:space="preserve">  监狱</t>
  </si>
  <si>
    <t xml:space="preserve">    罪犯生活及医疗卫生</t>
  </si>
  <si>
    <t xml:space="preserve">    监狱业务及罪犯改造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</si>
  <si>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</si>
  <si>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</si>
  <si>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</si>
  <si>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</si>
  <si>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</si>
  <si>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</si>
  <si>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</si>
  <si>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</si>
  <si>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</si>
  <si>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</si>
  <si>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</si>
  <si>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</si>
  <si>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缉私业务</t>
  </si>
  <si>
    <t xml:space="preserve">    其他缉私警察支出</t>
  </si>
  <si>
    <t xml:space="preserve">  其他公共安全支出(款)</t>
  </si>
  <si>
    <t xml:space="preserve">    国家司法救助支出</t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</si>
  <si>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</si>
  <si>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</si>
  <si>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</si>
  <si>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</si>
  <si>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</si>
  <si>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</si>
  <si>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</si>
  <si>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</si>
  <si>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</si>
  <si>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</si>
  <si>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其他普通教育支出</t>
  </si>
  <si>
    <t xml:space="preserve">  职业教育</t>
  </si>
  <si>
    <t xml:space="preserve">    初等职业教育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</si>
  <si>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</si>
  <si>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</si>
  <si>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</si>
  <si>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</si>
  <si>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</si>
  <si>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</si>
  <si>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</si>
  <si>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</si>
  <si>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</si>
  <si>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</si>
  <si>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</si>
  <si>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</si>
  <si>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</si>
  <si>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</si>
  <si>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</si>
  <si>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</si>
  <si>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</si>
  <si>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</si>
  <si>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</si>
  <si>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</si>
  <si>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</si>
  <si>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</si>
  <si>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</si>
  <si>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</si>
  <si>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</si>
  <si>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</si>
  <si>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</si>
  <si>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</si>
  <si>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</si>
  <si>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</si>
  <si>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</si>
  <si>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</si>
  <si>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</si>
  <si>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</si>
  <si>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</si>
  <si>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</si>
  <si>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</si>
  <si>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</si>
  <si>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</si>
  <si>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</si>
  <si>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</si>
  <si>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</si>
  <si>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</si>
  <si>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</si>
  <si>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</si>
  <si>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</si>
  <si>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</si>
  <si>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科技人才队伍建设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</si>
  <si>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</si>
  <si>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</si>
  <si>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</si>
  <si>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</si>
  <si>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</si>
  <si>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</si>
  <si>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</si>
  <si>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科技成果转化与扩散</t>
  </si>
  <si>
    <t xml:space="preserve">    共性技术研究与开发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</si>
  <si>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</si>
  <si>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</si>
  <si>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</si>
  <si>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</si>
  <si>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</si>
  <si>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</si>
  <si>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</si>
  <si>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</si>
  <si>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</si>
  <si>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</si>
  <si>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</si>
  <si>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</si>
  <si>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</si>
  <si>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</si>
  <si>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</si>
  <si>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</si>
  <si>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</si>
  <si>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</si>
  <si>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</si>
  <si>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</si>
  <si>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</si>
  <si>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</si>
  <si>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</si>
  <si>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  其他科技重大项目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</si>
  <si>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</si>
  <si>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</si>
  <si>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</si>
  <si>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</si>
  <si>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</si>
  <si>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</si>
  <si>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</si>
  <si>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</si>
  <si>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</si>
  <si>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</si>
  <si>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</si>
  <si>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</si>
  <si>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</si>
  <si>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</si>
  <si>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</si>
  <si>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</si>
  <si>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</si>
  <si>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文化和旅游管理事务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</si>
  <si>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</si>
  <si>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</si>
  <si>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</si>
  <si>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</si>
  <si>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</si>
  <si>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</si>
  <si>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</si>
  <si>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</si>
  <si>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</si>
  <si>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</si>
  <si>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</si>
  <si>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</si>
  <si>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</si>
  <si>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</si>
  <si>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</si>
  <si>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</si>
  <si>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</si>
  <si>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</si>
  <si>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</si>
  <si>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</si>
  <si>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</si>
  <si>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监测监管</t>
  </si>
  <si>
    <t xml:space="preserve">    传输发射</t>
  </si>
  <si>
    <t xml:space="preserve">    广播电视事务</t>
  </si>
  <si>
    <t xml:space="preserve">    其他广播电视支出</t>
  </si>
  <si>
    <t xml:space="preserve">  其他文化旅游体育与传媒支出(款)</t>
  </si>
  <si>
    <t xml:space="preserve">    宣传文化发展专项支出</t>
  </si>
  <si>
    <t xml:space="preserve">    文化产业发展专项支出</t>
  </si>
  <si>
    <t xml:space="preserve">    其他文化旅游体育与传媒支出(项)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</si>
  <si>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</si>
  <si>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</si>
  <si>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</si>
  <si>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</si>
  <si>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</si>
  <si>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</si>
  <si>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</si>
  <si>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</si>
  <si>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</si>
  <si>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</si>
  <si>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</si>
  <si>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</si>
  <si>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</si>
  <si>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</si>
  <si>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</si>
  <si>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</si>
  <si>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</si>
  <si>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行政区划和地名管理</t>
  </si>
  <si>
    <t xml:space="preserve">    基层政权建设和社区治理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</si>
  <si>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</si>
  <si>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</si>
  <si>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</si>
  <si>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</si>
  <si>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</si>
  <si>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</si>
  <si>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</si>
  <si>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</si>
  <si>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</si>
  <si>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</si>
  <si>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对机关事业单位职业年金的补助</t>
  </si>
  <si>
    <t xml:space="preserve">    其他行政事业单位养老支出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</si>
  <si>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</si>
  <si>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</si>
  <si>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</si>
  <si>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</si>
  <si>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</si>
  <si>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</si>
  <si>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</si>
  <si>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</si>
  <si>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</si>
  <si>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</si>
  <si>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</si>
  <si>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</si>
  <si>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促进创业补贴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</si>
  <si>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</si>
  <si>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</si>
  <si>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</si>
  <si>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</si>
  <si>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</si>
  <si>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义务兵优待</t>
  </si>
  <si>
    <t xml:space="preserve">    农村籍退役士兵老年生活补助</t>
  </si>
  <si>
    <t xml:space="preserve">    光荣院</t>
  </si>
  <si>
    <t xml:space="preserve">    烈士纪念设施管理维护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</si>
  <si>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</si>
  <si>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</si>
  <si>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</si>
  <si>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</si>
  <si>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</si>
  <si>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</si>
  <si>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</si>
  <si>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</si>
  <si>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</si>
  <si>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</si>
  <si>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</si>
  <si>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</si>
  <si>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</si>
  <si>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</si>
  <si>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</si>
  <si>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</si>
  <si>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</si>
  <si>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</si>
  <si>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</si>
  <si>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</si>
  <si>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</si>
  <si>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</si>
  <si>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</si>
  <si>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</si>
  <si>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</si>
  <si>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</si>
  <si>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</si>
  <si>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</si>
  <si>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</si>
  <si>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</si>
  <si>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</si>
  <si>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</si>
  <si>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</si>
  <si>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</si>
  <si>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交强险增值税补助基金支出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</si>
  <si>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</si>
  <si>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</si>
  <si>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</si>
  <si>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</si>
  <si>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</si>
  <si>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</si>
  <si>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</si>
  <si>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</si>
  <si>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</si>
  <si>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</si>
  <si>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</si>
  <si>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其他财政对社会保险基金的补助</t>
  </si>
  <si>
    <t xml:space="preserve">  退役军人管理事务</t>
  </si>
  <si>
    <t xml:space="preserve">    拥军优属</t>
  </si>
  <si>
    <t xml:space="preserve">    军供保障</t>
  </si>
  <si>
    <t xml:space="preserve">    其他退役军人事务管理支出</t>
  </si>
  <si>
    <t xml:space="preserve">  财政代缴社会保险费支出</t>
  </si>
  <si>
    <t xml:space="preserve">    财政代缴城乡居民基本养老保险费支出</t>
  </si>
  <si>
    <t xml:space="preserve">    财政代缴其他社会保险费支出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</si>
  <si>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</si>
  <si>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</si>
  <si>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</si>
  <si>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</si>
  <si>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</si>
  <si>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</si>
  <si>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</si>
  <si>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</si>
  <si>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</si>
  <si>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</si>
  <si>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</si>
  <si>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妇幼保健医院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</si>
  <si>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</si>
  <si>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</si>
  <si>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</si>
  <si>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</si>
  <si>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</si>
  <si>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康复医院</t>
  </si>
  <si>
    <t xml:space="preserve">    优抚医院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</si>
  <si>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</si>
  <si>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</si>
  <si>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</si>
  <si>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</si>
  <si>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</si>
  <si>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</si>
  <si>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</si>
  <si>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</si>
  <si>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</si>
  <si>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</si>
  <si>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</si>
  <si>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</si>
  <si>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</si>
  <si>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</si>
  <si>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</si>
  <si>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</si>
  <si>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</si>
  <si>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</si>
  <si>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</si>
  <si>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</si>
  <si>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</si>
  <si>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</si>
  <si>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</si>
  <si>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</si>
  <si>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</si>
  <si>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</si>
  <si>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</si>
  <si>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</si>
  <si>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</si>
  <si>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</si>
  <si>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</si>
  <si>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</si>
  <si>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</si>
  <si>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</si>
  <si>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</si>
  <si>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</si>
  <si>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</si>
  <si>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</si>
  <si>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</si>
  <si>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</si>
  <si>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</si>
  <si>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</si>
  <si>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</si>
  <si>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</si>
  <si>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</si>
  <si>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</si>
  <si>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</si>
  <si>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</si>
  <si>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</si>
  <si>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</si>
  <si>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</si>
  <si>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</si>
  <si>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</si>
  <si>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</si>
  <si>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</si>
  <si>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</si>
  <si>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</si>
  <si>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</si>
  <si>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</si>
  <si>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</si>
  <si>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</si>
  <si>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</si>
  <si>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</si>
  <si>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</si>
  <si>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</si>
  <si>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</si>
  <si>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</si>
  <si>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土壤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</si>
  <si>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</si>
  <si>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</si>
  <si>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</si>
  <si>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</si>
  <si>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生物及物种资源保护</t>
  </si>
  <si>
    <t xml:space="preserve">    草原生态修复治理</t>
  </si>
  <si>
    <t xml:space="preserve">    自然保护地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</si>
  <si>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</si>
  <si>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</si>
  <si>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</si>
  <si>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</si>
  <si>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</si>
  <si>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</si>
  <si>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</si>
  <si>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</si>
  <si>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退耕还林还草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</si>
  <si>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</si>
  <si>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</si>
  <si>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</si>
  <si>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</si>
  <si>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其他退耕还林还草支出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</si>
  <si>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</si>
  <si>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</si>
  <si>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</si>
  <si>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</si>
  <si>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</si>
  <si>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</si>
  <si>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</si>
  <si>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</si>
  <si>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</si>
  <si>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</si>
  <si>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</si>
  <si>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</si>
  <si>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</si>
  <si>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</si>
  <si>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</si>
  <si>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</si>
  <si>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</si>
  <si>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</si>
  <si>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</si>
  <si>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</si>
  <si>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</si>
  <si>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能源科技装备</t>
  </si>
  <si>
    <t xml:space="preserve">    能源行业管理</t>
  </si>
  <si>
    <t xml:space="preserve">    能源管理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</si>
  <si>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</si>
  <si>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</si>
  <si>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</si>
  <si>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</si>
  <si>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</si>
  <si>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</si>
  <si>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</si>
  <si>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</si>
  <si>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</si>
  <si>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</si>
  <si>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</si>
  <si>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</si>
  <si>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</si>
  <si>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</si>
  <si>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</si>
  <si>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</si>
  <si>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</si>
  <si>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</si>
  <si>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</si>
  <si>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</si>
  <si>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</si>
  <si>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</si>
  <si>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</si>
  <si>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</si>
  <si>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</si>
  <si>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</si>
  <si>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</si>
  <si>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</si>
  <si>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</si>
  <si>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</si>
  <si>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</si>
  <si>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</si>
  <si>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</si>
  <si>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</si>
  <si>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</si>
  <si>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</si>
  <si>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</si>
  <si>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农业生产发展</t>
  </si>
  <si>
    <t xml:space="preserve">    农村合作经济</t>
  </si>
  <si>
    <t xml:space="preserve">    农产品加工与促销</t>
  </si>
  <si>
    <t xml:space="preserve">    农村社会事业</t>
  </si>
  <si>
    <t xml:space="preserve">    农业资源保护修复与利用</t>
  </si>
  <si>
    <t xml:space="preserve">    农村道路建设</t>
  </si>
  <si>
    <t xml:space="preserve">    渔业发展</t>
  </si>
  <si>
    <t xml:space="preserve">    对高校毕业生到基层任职补助</t>
  </si>
  <si>
    <t xml:space="preserve">    农田建设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</si>
  <si>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</si>
  <si>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</si>
  <si>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</si>
  <si>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</si>
  <si>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</si>
  <si>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森林资源管理</t>
  </si>
  <si>
    <t xml:space="preserve">    森林生态效益补偿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</si>
  <si>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</si>
  <si>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</si>
  <si>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</si>
  <si>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</si>
  <si>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</si>
  <si>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</si>
  <si>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</si>
  <si>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</si>
  <si>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</si>
  <si>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林业草原防灾减灾</t>
  </si>
  <si>
    <t xml:space="preserve">    草原管理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</si>
  <si>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</si>
  <si>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</si>
  <si>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</si>
  <si>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</si>
  <si>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</si>
  <si>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</si>
  <si>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</si>
  <si>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</si>
  <si>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</si>
  <si>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</si>
  <si>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</si>
  <si>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</si>
  <si>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</si>
  <si>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</si>
  <si>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农村水利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</si>
  <si>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</si>
  <si>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</si>
  <si>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</si>
  <si>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</si>
  <si>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</si>
  <si>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水利建设征地及移民支出</t>
  </si>
  <si>
    <t xml:space="preserve">    农村供水</t>
  </si>
  <si>
    <t xml:space="preserve">    南水北调工程建设</t>
  </si>
  <si>
    <t xml:space="preserve">    南水北调工程管理</t>
  </si>
  <si>
    <t xml:space="preserve">    其他水利支出</t>
  </si>
  <si>
    <t xml:space="preserve">  巩固脱贫衔接乡村振兴</t>
  </si>
  <si>
    <t xml:space="preserve">    农村基础设施建设</t>
  </si>
  <si>
    <t xml:space="preserve">    生产发展</t>
  </si>
  <si>
    <t xml:space="preserve">    社会发展</t>
  </si>
  <si>
    <t xml:space="preserve">    贷款奖补和贴息</t>
  </si>
  <si>
    <t xml:space="preserve">    “三西”农业建设专项补助</t>
  </si>
  <si>
    <t xml:space="preserve">    其他巩固脱贫攻坚成果衔接乡村振兴支出</t>
  </si>
  <si>
    <t xml:space="preserve">  农村综合改革</t>
  </si>
  <si>
    <t xml:space="preserve">    对村级公益事业建设的补助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</si>
  <si>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</si>
  <si>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</si>
  <si>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</si>
  <si>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</si>
  <si>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</si>
  <si>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</si>
  <si>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</si>
  <si>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农业保险保费补贴</t>
  </si>
  <si>
    <t xml:space="preserve">    创业担保贷款贴息及奖补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</si>
  <si>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</si>
  <si>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</si>
  <si>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</si>
  <si>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</si>
  <si>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</si>
  <si>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</si>
  <si>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</si>
  <si>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</si>
  <si>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</si>
  <si>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</si>
  <si>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</si>
  <si>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</si>
  <si>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</si>
  <si>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</si>
  <si>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</si>
  <si>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</si>
  <si>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</si>
  <si>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</si>
  <si>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</si>
  <si>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</si>
  <si>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</si>
  <si>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</si>
  <si>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</si>
  <si>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</si>
  <si>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</si>
  <si>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</si>
  <si>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</si>
  <si>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</si>
  <si>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</si>
  <si>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</si>
  <si>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</si>
  <si>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</si>
  <si>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</si>
  <si>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</si>
  <si>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</si>
  <si>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</si>
  <si>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</si>
  <si>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</si>
  <si>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</si>
  <si>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</si>
  <si>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</si>
  <si>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</si>
  <si>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</si>
  <si>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</si>
  <si>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</si>
  <si>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</si>
  <si>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</si>
  <si>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</si>
  <si>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</si>
  <si>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</si>
  <si>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</si>
  <si>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</si>
  <si>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</si>
  <si>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资源勘探工业信息等支出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</si>
  <si>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</si>
  <si>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</si>
  <si>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</si>
  <si>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</si>
  <si>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</si>
  <si>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</si>
  <si>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</si>
  <si>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</si>
  <si>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</si>
  <si>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</si>
  <si>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</si>
  <si>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</si>
  <si>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</si>
  <si>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</si>
  <si>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</si>
  <si>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</si>
  <si>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</si>
  <si>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</si>
  <si>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</si>
  <si>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</si>
  <si>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</si>
  <si>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</si>
  <si>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</si>
  <si>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</si>
  <si>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专用通信</t>
  </si>
  <si>
    <t xml:space="preserve">    无线电及信息通信监管</t>
  </si>
  <si>
    <t xml:space="preserve">    工程建设及运行维护</t>
  </si>
  <si>
    <t xml:space="preserve">    产业发展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</si>
  <si>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</si>
  <si>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</si>
  <si>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</si>
  <si>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</si>
  <si>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</si>
  <si>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</si>
  <si>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</si>
  <si>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</si>
  <si>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减免房租补贴</t>
  </si>
  <si>
    <t xml:space="preserve">    其他支持中小企业发展和管理支出</t>
  </si>
  <si>
    <t xml:space="preserve">  其他资源勘探工业信息等支出(款)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</si>
  <si>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</si>
  <si>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</si>
  <si>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</si>
  <si>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</si>
  <si>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其他资源勘探工业信息等支出(项)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</si>
  <si>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</si>
  <si>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</si>
  <si>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</si>
  <si>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</si>
  <si>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</si>
  <si>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</si>
  <si>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</si>
  <si>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</si>
  <si>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</si>
  <si>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</si>
  <si>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</si>
  <si>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</si>
  <si>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</si>
  <si>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</si>
  <si>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</si>
  <si>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</si>
  <si>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</si>
  <si>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</si>
  <si>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</si>
  <si>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</si>
  <si>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</si>
  <si>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</si>
  <si>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</si>
  <si>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</si>
  <si>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</si>
  <si>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</si>
  <si>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</si>
  <si>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</si>
  <si>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</si>
  <si>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</si>
  <si>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</si>
  <si>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</si>
  <si>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</si>
  <si>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</si>
  <si>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</si>
  <si>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</si>
  <si>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</si>
  <si>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重点企业贷款贴息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</si>
  <si>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</si>
  <si>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</si>
  <si>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</si>
  <si>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</si>
  <si>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文化旅游体育与传媒</t>
  </si>
  <si>
    <t xml:space="preserve">  卫生健康</t>
  </si>
  <si>
    <t xml:space="preserve">  节能环保</t>
  </si>
  <si>
    <t xml:space="preserve">  交通运输</t>
  </si>
  <si>
    <t xml:space="preserve">  住房保障</t>
  </si>
  <si>
    <t xml:space="preserve">  其他支出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</si>
  <si>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</si>
  <si>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</si>
  <si>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</si>
  <si>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</si>
  <si>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自然资源社会公益服务</t>
  </si>
  <si>
    <t xml:space="preserve">    自然资源行业业务管理</t>
  </si>
  <si>
    <t xml:space="preserve">    自然资源调查与确权登记</t>
  </si>
  <si>
    <t xml:space="preserve">    土地资源储备支出</t>
  </si>
  <si>
    <t xml:space="preserve">    地质矿产资源与环境调查</t>
  </si>
  <si>
    <t xml:space="preserve">    地质勘查与矿产资源管理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</si>
  <si>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</si>
  <si>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</si>
  <si>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</si>
  <si>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海域与海岛管理</t>
  </si>
  <si>
    <t xml:space="preserve">    自然资源国际合作与海洋权益维护</t>
  </si>
  <si>
    <t xml:space="preserve">    自然资源卫星</t>
  </si>
  <si>
    <t xml:space="preserve">    极地考察</t>
  </si>
  <si>
    <t xml:space="preserve">    深海调查与资源开发</t>
  </si>
  <si>
    <t xml:space="preserve">    海港航标维护</t>
  </si>
  <si>
    <t xml:space="preserve">    海水淡化</t>
  </si>
  <si>
    <t xml:space="preserve">    无居民海岛使用金支出</t>
  </si>
  <si>
    <t xml:space="preserve">    海洋战略规划与预警监测</t>
  </si>
  <si>
    <t xml:space="preserve">    基础测绘与地理信息监管</t>
  </si>
  <si>
    <t xml:space="preserve">    其他自然资源事务支出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</si>
  <si>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</si>
  <si>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</si>
  <si>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</si>
  <si>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</si>
  <si>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</si>
  <si>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</si>
  <si>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</si>
  <si>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</si>
  <si>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</si>
  <si>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</si>
  <si>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</si>
  <si>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</si>
  <si>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</si>
  <si>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</si>
  <si>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</si>
  <si>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</si>
  <si>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</si>
  <si>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</si>
  <si>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</si>
  <si>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</si>
  <si>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</si>
  <si>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</si>
  <si>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</si>
  <si>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老旧小区改造</t>
  </si>
  <si>
    <t xml:space="preserve">    住房租赁市场发展</t>
  </si>
  <si>
    <t xml:space="preserve">    保障性租赁住房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</si>
  <si>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</si>
  <si>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</si>
  <si>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</si>
  <si>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</si>
  <si>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</si>
  <si>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</si>
  <si>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</si>
  <si>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</si>
  <si>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</si>
  <si>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</si>
  <si>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粮油物资事务</t>
  </si>
  <si>
    <t xml:space="preserve">    财务和审计支出</t>
  </si>
  <si>
    <t xml:space="preserve">    信息统计</t>
  </si>
  <si>
    <t xml:space="preserve">    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</si>
  <si>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</si>
  <si>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</si>
  <si>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</si>
  <si>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</si>
  <si>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</si>
  <si>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</si>
  <si>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设施建设</t>
  </si>
  <si>
    <t xml:space="preserve">    设施安全</t>
  </si>
  <si>
    <t xml:space="preserve">    物资保管保养</t>
  </si>
  <si>
    <t xml:space="preserve">    其他粮油物资事务支出</t>
  </si>
  <si>
    <t xml:space="preserve">  能源储备</t>
  </si>
  <si>
    <t xml:space="preserve">    石油储备</t>
  </si>
  <si>
    <t xml:space="preserve">    天然铀储备</t>
  </si>
  <si>
    <t xml:space="preserve">    煤炭储备</t>
  </si>
  <si>
    <t xml:space="preserve">    成品油储备</t>
  </si>
  <si>
    <t xml:space="preserve">    其他能源储备支出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</si>
  <si>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</si>
  <si>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</si>
  <si>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</si>
  <si>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</si>
  <si>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</si>
  <si>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</si>
  <si>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</si>
  <si>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</si>
  <si>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</si>
  <si>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</si>
  <si>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</si>
  <si>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</si>
  <si>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</si>
  <si>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</si>
  <si>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</si>
  <si>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</si>
  <si>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</si>
  <si>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应急物资储备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</si>
  <si>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</si>
  <si>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</si>
  <si>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</si>
  <si>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</si>
  <si>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</si>
  <si>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</si>
  <si>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应急救援</t>
  </si>
  <si>
    <t xml:space="preserve">    应急管理</t>
  </si>
  <si>
    <t xml:space="preserve">    其他应急管理支出</t>
  </si>
  <si>
    <t xml:space="preserve">  消防救援事务</t>
  </si>
  <si>
    <t xml:space="preserve">    消防应急救援</t>
  </si>
  <si>
    <t xml:space="preserve">    其他消防救援事务支出</t>
  </si>
  <si>
    <t xml:space="preserve">  矿山安全</t>
  </si>
  <si>
    <t xml:space="preserve">    矿山安全监察事务</t>
  </si>
  <si>
    <t xml:space="preserve">    矿山应急救援事务</t>
  </si>
  <si>
    <t xml:space="preserve">    其他矿山安全支出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</si>
  <si>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</si>
  <si>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</si>
  <si>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</si>
  <si>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</si>
  <si>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</si>
  <si>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</si>
  <si>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</si>
  <si>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</si>
  <si>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</si>
  <si>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</si>
  <si>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</si>
  <si>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</si>
  <si>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</si>
  <si>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</si>
  <si>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</si>
  <si>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自然灾害救灾补助</t>
  </si>
  <si>
    <t xml:space="preserve">    自然灾害灾后重建补助</t>
  </si>
  <si>
    <t xml:space="preserve">    其他自然灾害救灾及恢复重建支出</t>
  </si>
  <si>
    <t xml:space="preserve">  其他灾害防治及应急管理支出(款)</t>
  </si>
  <si>
    <t xml:space="preserve">    其他灾害防治及应急管理支出(项)</t>
  </si>
  <si>
    <t>预备费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</si>
  <si>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</si>
  <si>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</si>
  <si>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</si>
  <si>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</si>
  <si>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</si>
  <si>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</si>
  <si>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  中央政府境外发行主权债券付息支出</t>
  </si>
  <si>
    <t xml:space="preserve">    中央政府向外国政府借款付息支出</t>
  </si>
  <si>
    <t xml:space="preserve">    中央政府向国际金融组织借款付息支出</t>
  </si>
  <si>
    <t xml:space="preserve">    中央政府其他国外借款付息支出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</si>
  <si>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</si>
  <si>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</si>
  <si>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</si>
  <si>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</si>
  <si>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</si>
  <si>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</si>
  <si>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</si>
  <si>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</si>
  <si>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</si>
  <si>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 xml:space="preserve">    地方政府一般债务发行费用支出</t>
  </si>
  <si>
    <t>表四 2021年市本级一般公共预算转移性收入表</t>
  </si>
  <si>
    <t>2020年
决算数</t>
  </si>
  <si>
    <t>2021年
年初预算数</t>
  </si>
  <si>
    <t>2021年
决算数</t>
  </si>
  <si>
    <t>比上年+、- %</t>
  </si>
  <si>
    <t xml:space="preserve"> 合    计</t>
  </si>
  <si>
    <t>上级补助收入</t>
  </si>
  <si>
    <t xml:space="preserve">  返还性支出</t>
  </si>
  <si>
    <t xml:space="preserve">  一般性转移支付支出</t>
  </si>
  <si>
    <t xml:space="preserve">    企业事业单位划转补助支出</t>
  </si>
  <si>
    <t xml:space="preserve">    一般公共服务共同财政事权转移支付支出  </t>
  </si>
  <si>
    <t xml:space="preserve">    文化旅游体育与传媒共同财政事权转移支付支出  </t>
  </si>
  <si>
    <t xml:space="preserve">    社会保障和就业共同财政事权转移支付支出 </t>
  </si>
  <si>
    <t xml:space="preserve">    资源勘探工业信息等共同财政事权转移支付支出 </t>
  </si>
  <si>
    <t xml:space="preserve">    商业服务业等共同财政事权转移支付支出</t>
  </si>
  <si>
    <t xml:space="preserve">    自然资源海洋气象等共同财政事权转移支付支出  </t>
  </si>
  <si>
    <t xml:space="preserve">    粮油物资储备共同财政事权转移支付支出</t>
  </si>
  <si>
    <t xml:space="preserve">    灾害防治及应急管理共同财政事权转移支付支出  </t>
  </si>
  <si>
    <t xml:space="preserve">  专项转移支付支出</t>
  </si>
  <si>
    <t>下级上解收入</t>
  </si>
  <si>
    <t xml:space="preserve">  体制上解收入</t>
  </si>
  <si>
    <t xml:space="preserve">  专项上解收入</t>
  </si>
  <si>
    <t>上年结余</t>
  </si>
  <si>
    <t xml:space="preserve">调入资金   </t>
  </si>
  <si>
    <t>债务转贷收入</t>
  </si>
  <si>
    <t>动用预算稳定调节基金</t>
  </si>
  <si>
    <t>表五 2021年市本级一般公共预算专项转移支付表</t>
  </si>
  <si>
    <t>2021年
年初预算</t>
  </si>
  <si>
    <t>补助下级支出</t>
  </si>
  <si>
    <t xml:space="preserve">    资源勘探信息等共同财政事权转移支付支出 </t>
  </si>
  <si>
    <t>上解上级支出</t>
  </si>
  <si>
    <t xml:space="preserve">  体制上解支出</t>
  </si>
  <si>
    <t xml:space="preserve">  专项上解支出</t>
  </si>
  <si>
    <t>债务还本支出</t>
  </si>
  <si>
    <t>债务转贷支出</t>
  </si>
  <si>
    <t>安排预算稳定调节基金</t>
  </si>
  <si>
    <t>年终结余</t>
  </si>
  <si>
    <t>表四  2023年柳城县一般公共预算本级支出决算明细表</t>
  </si>
  <si>
    <t>表五  2023年柳城县一般公共预算基本支出经济分类决算表</t>
  </si>
  <si>
    <t>其中：一般公共预算基本支出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</si>
  <si>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</si>
  <si>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</si>
  <si>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</si>
  <si>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</si>
  <si>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</si>
  <si>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</si>
  <si>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</si>
  <si>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</si>
  <si>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</si>
  <si>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</si>
  <si>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</si>
  <si>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</si>
  <si>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</si>
  <si>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</si>
  <si>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</si>
  <si>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</si>
  <si>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</si>
  <si>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</si>
  <si>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</si>
  <si>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</si>
  <si>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</si>
  <si>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</si>
  <si>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</si>
  <si>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</si>
  <si>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</si>
  <si>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</si>
  <si>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</si>
  <si>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</si>
  <si>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</si>
  <si>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</si>
  <si>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</si>
  <si>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</si>
  <si>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</si>
  <si>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</si>
  <si>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</si>
  <si>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</si>
  <si>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</si>
  <si>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资本金注入(一)</t>
  </si>
  <si>
    <t xml:space="preserve">  资本金注入(二)</t>
  </si>
  <si>
    <t xml:space="preserve">  政府投资基金股权投资</t>
  </si>
  <si>
    <t xml:space="preserve">  其他对企业资本性支出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</si>
  <si>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</si>
  <si>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</si>
  <si>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</si>
  <si>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</si>
  <si>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</si>
  <si>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</si>
  <si>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</si>
  <si>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</si>
  <si>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 xml:space="preserve">  对机关事业单位职业年金的补助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</si>
  <si>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</si>
  <si>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</si>
  <si>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</si>
  <si>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</si>
  <si>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</si>
  <si>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</si>
  <si>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国家赔偿费用支出</t>
  </si>
  <si>
    <t xml:space="preserve">  对民间非营利组织和群众性自治组织补贴</t>
  </si>
  <si>
    <t xml:space="preserve">  经常性赠与</t>
  </si>
  <si>
    <t xml:space="preserve">  资本性赠与</t>
  </si>
  <si>
    <t>表六  2023年柳城县一般公共预算税收返还和转移支付决算表</t>
  </si>
  <si>
    <t>一、上解上级支出</t>
  </si>
  <si>
    <t>二、债务还本支出</t>
  </si>
  <si>
    <t>三、债务转贷支出</t>
  </si>
  <si>
    <t>四、安排预算稳定调节基金</t>
  </si>
  <si>
    <t>五、年终结转结余</t>
  </si>
  <si>
    <t>表七  2023年柳城县一般公共预算转移支付支出分项目决算表</t>
  </si>
  <si>
    <t>2022年决算数</t>
  </si>
  <si>
    <t>2023年决算数</t>
  </si>
  <si>
    <t>同比增减%</t>
  </si>
  <si>
    <t>合计</t>
  </si>
  <si>
    <t xml:space="preserve">    返还性支出</t>
  </si>
  <si>
    <t xml:space="preserve">        所得税基数返还支出</t>
  </si>
  <si>
    <t xml:space="preserve">        成品油税费改革税收返还支出</t>
  </si>
  <si>
    <t xml:space="preserve">        增值税税收返还支出</t>
  </si>
  <si>
    <t xml:space="preserve">        消费税税收返还支出</t>
  </si>
  <si>
    <t xml:space="preserve">        增值税“五五分享”税收返还支出</t>
  </si>
  <si>
    <t xml:space="preserve">        其他返还性支出</t>
  </si>
  <si>
    <t xml:space="preserve">    一般性转移支付</t>
  </si>
  <si>
    <t xml:space="preserve">        体制补助支出</t>
  </si>
  <si>
    <t xml:space="preserve">        均衡性转移支付支出</t>
  </si>
  <si>
    <t xml:space="preserve">        县级基本财力保障机制奖补资金支出</t>
  </si>
  <si>
    <t xml:space="preserve">        结算补助支出</t>
  </si>
  <si>
    <t xml:space="preserve">        资源枯竭型城市转移支付补助支出</t>
  </si>
  <si>
    <t xml:space="preserve">        产粮(油)大县奖励资金支出</t>
  </si>
  <si>
    <t xml:space="preserve">        重点生态功能区转移支付支出</t>
  </si>
  <si>
    <t xml:space="preserve">        固定数额补助支出</t>
  </si>
  <si>
    <t xml:space="preserve">        革命老区转移支付支出</t>
  </si>
  <si>
    <t xml:space="preserve">        民族地区转移支付支出</t>
  </si>
  <si>
    <t xml:space="preserve">        边境地区转移支付支出</t>
  </si>
  <si>
    <t xml:space="preserve">        贫困地区转移支付支出</t>
  </si>
  <si>
    <t xml:space="preserve">        一般公共服务共同财政事权转移支付支出  </t>
  </si>
  <si>
    <t xml:space="preserve">        外交共同财政事权转移支付支出 </t>
  </si>
  <si>
    <t xml:space="preserve">        国防共同财政事权转移支付支出 </t>
  </si>
  <si>
    <t xml:space="preserve">        公共安全共同财政事权转移支付支出 </t>
  </si>
  <si>
    <t xml:space="preserve">        教育共同财政事权转移支付支出 </t>
  </si>
  <si>
    <t xml:space="preserve">        科学技术共同财政事权转移支付支出  </t>
  </si>
  <si>
    <t xml:space="preserve">        文化旅游体育与传媒共同财政事权转移支付支出  </t>
  </si>
  <si>
    <t xml:space="preserve">        社会保障和就业共同财政事权转移支付支出 </t>
  </si>
  <si>
    <t xml:space="preserve">        医疗卫生共同财政事权转移支付支出  </t>
  </si>
  <si>
    <t xml:space="preserve">        节能环保共同财政事权转移支付支出</t>
  </si>
  <si>
    <t xml:space="preserve">        城乡社区共同财政事权转移支付支出</t>
  </si>
  <si>
    <t xml:space="preserve">        农林水共同财政事权转移支付支出</t>
  </si>
  <si>
    <t xml:space="preserve">        交通运输共同财政事权转移支付支出 </t>
  </si>
  <si>
    <t xml:space="preserve">        资源勘探信息等共同财政事权转移支付支出 </t>
  </si>
  <si>
    <t xml:space="preserve">        商业服务业等共同财政事权转移支付支出</t>
  </si>
  <si>
    <t xml:space="preserve">        金融共同财政事权转移支付支出 </t>
  </si>
  <si>
    <t xml:space="preserve">        自然资源海洋气象等共同财政事权转移支付支出  </t>
  </si>
  <si>
    <t xml:space="preserve">        住房保障共同财政事权转移支付支出</t>
  </si>
  <si>
    <t xml:space="preserve">        粮油物资储备共同财政事权转移支付支出</t>
  </si>
  <si>
    <t xml:space="preserve">        灾害防治及应急管理共同财政事权转移支付支出  </t>
  </si>
  <si>
    <t xml:space="preserve">        其他共同财政事权转移支付支出 </t>
  </si>
  <si>
    <t xml:space="preserve">        增值税留抵退税转移支付支出</t>
  </si>
  <si>
    <t xml:space="preserve">        其他退税减税降费转移支付支出</t>
  </si>
  <si>
    <t xml:space="preserve">        补充县区财力转移支付支出</t>
  </si>
  <si>
    <t xml:space="preserve">        其他一般性转移支付支出</t>
  </si>
  <si>
    <t xml:space="preserve">    专项转移支付</t>
  </si>
  <si>
    <t xml:space="preserve">        一般公共服务</t>
  </si>
  <si>
    <t xml:space="preserve">        外交</t>
  </si>
  <si>
    <t xml:space="preserve">        国防</t>
  </si>
  <si>
    <t xml:space="preserve">        公共安全</t>
  </si>
  <si>
    <t xml:space="preserve">        教育</t>
  </si>
  <si>
    <t xml:space="preserve">        科学技术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</si>
  <si>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</si>
  <si>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</si>
  <si>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</si>
  <si>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</si>
  <si>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</t>
  </si>
  <si>
    <t xml:space="preserve">        农林水</t>
  </si>
  <si>
    <t xml:space="preserve">        交通运输</t>
  </si>
  <si>
    <t xml:space="preserve">        资源勘探信息等</t>
  </si>
  <si>
    <t xml:space="preserve">        商业服务业等</t>
  </si>
  <si>
    <t xml:space="preserve">        金融</t>
  </si>
  <si>
    <t xml:space="preserve">        自然资源海洋气象等</t>
  </si>
  <si>
    <t xml:space="preserve">        住房保障</t>
  </si>
  <si>
    <t xml:space="preserve">        粮油物资储备</t>
  </si>
  <si>
    <t xml:space="preserve">        灾害防治及应急管理</t>
  </si>
  <si>
    <t xml:space="preserve">        其他支出</t>
  </si>
  <si>
    <t xml:space="preserve">上解上级支出                         </t>
  </si>
  <si>
    <t xml:space="preserve">债务还本支出  </t>
  </si>
  <si>
    <t>调出资金</t>
  </si>
  <si>
    <t>债券转贷支出</t>
  </si>
  <si>
    <t xml:space="preserve">年终滚存结余 </t>
  </si>
  <si>
    <t xml:space="preserve">    减:结转下年的支出    </t>
  </si>
  <si>
    <t xml:space="preserve">    净结余</t>
  </si>
  <si>
    <t>说明：基于财政管理模式，县级财政已是财政体系最末级，不存在补助下级财政的一般公共预算转移支付支出。</t>
  </si>
  <si>
    <t>表八  2023年柳城县一般公共预算转移支付支出分地区决算表</t>
  </si>
  <si>
    <t>柳城县</t>
  </si>
  <si>
    <t>表九  2023年柳城县政府一般债务限额和余额情况决算表</t>
  </si>
  <si>
    <t xml:space="preserve">      单位：万元</t>
  </si>
  <si>
    <t>项目名称</t>
  </si>
  <si>
    <t>年初债务余额</t>
  </si>
  <si>
    <t>期末债务余额</t>
  </si>
  <si>
    <t>年度限额</t>
  </si>
  <si>
    <t>限额使用比例%</t>
  </si>
  <si>
    <t>一般债务</t>
  </si>
  <si>
    <t>表十     2023年柳城县政府性基金预算收支决算总表</t>
  </si>
  <si>
    <t>2023年
调整预算数</t>
  </si>
  <si>
    <t>完成年度预算（%）</t>
  </si>
  <si>
    <t>一、港口建设费收入</t>
  </si>
  <si>
    <t>一、文化旅游体育与传媒支出</t>
  </si>
  <si>
    <t>二、国有土地收益基金收入</t>
  </si>
  <si>
    <t xml:space="preserve">    国家电影事业发展专项资金安排的支出</t>
  </si>
  <si>
    <t>三、农业土地开发资金收入</t>
  </si>
  <si>
    <t xml:space="preserve">      资助国产影片放映</t>
  </si>
  <si>
    <t>四、国有土地使用权出让收入</t>
  </si>
  <si>
    <t xml:space="preserve">      资助影院建设</t>
  </si>
  <si>
    <t xml:space="preserve">    土地出让价款收入</t>
  </si>
  <si>
    <t xml:space="preserve">      其他国家电影事业发展专项资金支出</t>
  </si>
  <si>
    <t xml:space="preserve">    补缴的土地价款</t>
  </si>
  <si>
    <t xml:space="preserve">    旅游发展基金支出</t>
  </si>
  <si>
    <t xml:space="preserve">    划拨土地收入</t>
  </si>
  <si>
    <t xml:space="preserve">      地方旅游开发项目补助</t>
  </si>
  <si>
    <t xml:space="preserve">    缴纳新增建设用地土地有偿使用费</t>
  </si>
  <si>
    <t>二、社会保障和就业支出</t>
  </si>
  <si>
    <t xml:space="preserve">    其他土地出让收入</t>
  </si>
  <si>
    <t xml:space="preserve">    大中型水库移民后期扶持基金支出</t>
  </si>
  <si>
    <t>五、城市基础设施配套费收入</t>
  </si>
  <si>
    <t xml:space="preserve">      移民补助</t>
  </si>
  <si>
    <t>六、污水处理费收入</t>
  </si>
  <si>
    <t xml:space="preserve">      基础设施建设和经济发展</t>
  </si>
  <si>
    <t>七、其他政府性基金收入</t>
  </si>
  <si>
    <t xml:space="preserve">    小型水库移民扶助基金安排的支出</t>
  </si>
  <si>
    <t>八、专项债务对应项目专项收入</t>
  </si>
  <si>
    <t xml:space="preserve">   国有土地使用权出让金专项债务对应项目专项收入  </t>
  </si>
  <si>
    <t xml:space="preserve">   其他政府性基金专项债务对应项目专项收入</t>
  </si>
  <si>
    <t xml:space="preserve">      小型水库移民扶持基金及对应专项债务收入安排支出</t>
  </si>
  <si>
    <t>三、城乡社区支出</t>
  </si>
  <si>
    <t xml:space="preserve">    国有土地使用权出让收入安排的支出</t>
  </si>
  <si>
    <t xml:space="preserve">      征地和拆迁补偿支出</t>
  </si>
  <si>
    <t xml:space="preserve">      土地开发支出</t>
  </si>
  <si>
    <t xml:space="preserve">      城市建设支出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</si>
  <si>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</si>
  <si>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</si>
  <si>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</si>
  <si>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  其他国有土地使用权出让收入安排的支出</t>
  </si>
  <si>
    <t xml:space="preserve">    国有土地收益基金安排的支出</t>
  </si>
  <si>
    <t xml:space="preserve">    农业土地开发资金安排的支出</t>
  </si>
  <si>
    <t xml:space="preserve">    城市基础设施配套费安排的支出</t>
  </si>
  <si>
    <t xml:space="preserve">      城市公共设施</t>
  </si>
  <si>
    <t xml:space="preserve">      城市环境卫生</t>
  </si>
  <si>
    <t xml:space="preserve">      其他城市基础设施配套费安排的支出</t>
  </si>
  <si>
    <t xml:space="preserve">    污水处理费安排的支出</t>
  </si>
  <si>
    <t xml:space="preserve">      其他污水处理费安排的支出</t>
  </si>
  <si>
    <t xml:space="preserve">    棚户区改造专项债券收入安排的支出  </t>
  </si>
  <si>
    <t xml:space="preserve">      征地和拆迁补偿支出  </t>
  </si>
  <si>
    <t>四、农林水支出</t>
  </si>
  <si>
    <t xml:space="preserve">    大中型水库库区基金安排的支出</t>
  </si>
  <si>
    <t xml:space="preserve">    国家重大水利工程建设基金对应专项债务收入安排的支出  </t>
  </si>
  <si>
    <t xml:space="preserve">      地方重大水利工程建设</t>
  </si>
  <si>
    <t>五、其他支出</t>
  </si>
  <si>
    <t xml:space="preserve">    其他政府性基金及对应专项债务收入安排的支出</t>
  </si>
  <si>
    <t xml:space="preserve">      其他地方自行试点项目收益专项债券收入安排的支出  </t>
  </si>
  <si>
    <t xml:space="preserve">    彩票公益金安排的支出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</si>
  <si>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</si>
  <si>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</si>
  <si>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</si>
  <si>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用于残疾人事业的彩票公益金支出</t>
  </si>
  <si>
    <t xml:space="preserve">      用于巩固脱贫衔接乡村振兴的彩票公益金支出</t>
  </si>
  <si>
    <t xml:space="preserve">      用于城乡医疗救助的彩票公益金支出</t>
  </si>
  <si>
    <t xml:space="preserve">      用于其他社会公益事业的彩票公益金支出</t>
  </si>
  <si>
    <t>六、债务付息支出</t>
  </si>
  <si>
    <t xml:space="preserve">    地方政府专项债务付息支出</t>
  </si>
  <si>
    <t xml:space="preserve">      国有土地使用权出让金债务付息支出</t>
  </si>
  <si>
    <t xml:space="preserve">      土地储备专项债券付息支出</t>
  </si>
  <si>
    <t xml:space="preserve">      棚户区改造专项债券付息支出</t>
  </si>
  <si>
    <t xml:space="preserve">      其他地方自行试点项目收益专项债券付息支出</t>
  </si>
  <si>
    <t>七、债务发行费用支出</t>
  </si>
  <si>
    <t xml:space="preserve">    地方政府专项债务发行费用支出</t>
  </si>
  <si>
    <t xml:space="preserve">      国有土地使用权出让金债务发行费用支出</t>
  </si>
  <si>
    <t xml:space="preserve">      土地储备专项债券发行费用支出</t>
  </si>
  <si>
    <t xml:space="preserve">      棚户区改造专项债券发行费用支出</t>
  </si>
  <si>
    <t xml:space="preserve">      其他地方自行试点项目收益专项债券发行费用支出</t>
  </si>
  <si>
    <t>八、抗疫特别国债安排的支出</t>
  </si>
  <si>
    <t>十、上年结转专款支出</t>
  </si>
  <si>
    <t>政府性基金预算收入合计</t>
  </si>
  <si>
    <t>政府性基金预算支出合计</t>
  </si>
  <si>
    <t xml:space="preserve">    上级补助收入</t>
  </si>
  <si>
    <t xml:space="preserve">    补助下级支出</t>
  </si>
  <si>
    <t xml:space="preserve">    下级上解收入</t>
  </si>
  <si>
    <t xml:space="preserve">    上解上级支出</t>
  </si>
  <si>
    <t xml:space="preserve">    上年结余收入</t>
  </si>
  <si>
    <t xml:space="preserve">    专项债务还本支出</t>
  </si>
  <si>
    <t xml:space="preserve">    专项债务转贷收入</t>
  </si>
  <si>
    <t xml:space="preserve">    专项债务转贷支出</t>
  </si>
  <si>
    <t xml:space="preserve">    调出资金</t>
  </si>
  <si>
    <t xml:space="preserve">    年终结余</t>
  </si>
  <si>
    <t>收入总计</t>
  </si>
  <si>
    <t>支出总计</t>
  </si>
  <si>
    <t>其中：当年政府性基金收入总计</t>
  </si>
  <si>
    <t>其中：当年政府性基金支出总计</t>
  </si>
  <si>
    <t>表十一     2023年柳城县政府性基金预算收入决算表</t>
  </si>
  <si>
    <t>表十二  2023年柳城县政府性基金预算支出决算表</t>
  </si>
  <si>
    <t xml:space="preserve">      农业生产发展支出</t>
  </si>
  <si>
    <t xml:space="preserve">      农村社会事业支出</t>
  </si>
  <si>
    <t xml:space="preserve">      农业农村生态环境支出</t>
  </si>
  <si>
    <t xml:space="preserve">     农业土地开发资金安排的支出</t>
  </si>
  <si>
    <t xml:space="preserve">  国有土地使用权出让收入对应专项债务收入安排的支出  </t>
  </si>
  <si>
    <t xml:space="preserve">     其他国有土地使用权出让收入对应专项债务收入安排的支出  </t>
  </si>
  <si>
    <t xml:space="preserve">      国有土地使用权出让相关支出</t>
  </si>
  <si>
    <t xml:space="preserve">      政府性基金预算调出资金</t>
  </si>
  <si>
    <t xml:space="preserve">      政府性基金预算年终结余</t>
  </si>
  <si>
    <t>表十三   2023年柳城县政府性基金预算本级支出决算表</t>
  </si>
  <si>
    <t>表十四    2023年柳城县政府性基金转移支付决算表（分项目）</t>
  </si>
  <si>
    <t xml:space="preserve">        国有土地使用权出让相关支出</t>
  </si>
  <si>
    <t xml:space="preserve">        政府性基金预算调出资金</t>
  </si>
  <si>
    <t xml:space="preserve">        政府性基金预算年终结余</t>
  </si>
  <si>
    <t>说明：基于财政管理模式，县级财政已是财政体系最末级，不存在补助下级财政的政府性基金转移支付支出。</t>
  </si>
  <si>
    <t>表十五    2023年柳城县政府性基金转移支付决算表（分地区）</t>
  </si>
  <si>
    <t>表十六    2023年柳城县政府专项债务限额和余额情况决算表</t>
  </si>
  <si>
    <t>专项债务</t>
  </si>
  <si>
    <t>表十七    2023年柳城县国有资本经营预算收入决算表</t>
  </si>
  <si>
    <t>一、利润收入</t>
  </si>
  <si>
    <t xml:space="preserve">     其他国有资本经营预算企业利润收入</t>
  </si>
  <si>
    <t>二、股利、股息收入</t>
  </si>
  <si>
    <t>三、产权转让收入</t>
  </si>
  <si>
    <t>四、清算收入</t>
  </si>
  <si>
    <t>五、其他国有资本经营预算收入</t>
  </si>
  <si>
    <t>本年收入合计</t>
  </si>
  <si>
    <t>上年结余收入</t>
  </si>
  <si>
    <t>其中：当年国有资本经营收入总计</t>
  </si>
  <si>
    <t>表十八    2023年柳城县国有资本经营预算支出决算表</t>
  </si>
  <si>
    <t>一、解决历史遗留问题及改革成本支出</t>
  </si>
  <si>
    <t/>
  </si>
  <si>
    <t xml:space="preserve">    “三供一业”移交补助支出</t>
  </si>
  <si>
    <t xml:space="preserve">    国有企业办职教幼教补助支出</t>
  </si>
  <si>
    <t xml:space="preserve">    国有企业退休人员社会化管理补助支出</t>
  </si>
  <si>
    <t xml:space="preserve">    国有企业改革成本支出</t>
  </si>
  <si>
    <t xml:space="preserve">    其他解决历史遗留问题及改革成本支出</t>
  </si>
  <si>
    <t>二、国有企业资本金注入</t>
  </si>
  <si>
    <t xml:space="preserve">    其他国有企业资本金注入</t>
  </si>
  <si>
    <t>三、其他国有资本经营预算支出</t>
  </si>
  <si>
    <t xml:space="preserve">    其他国有资本经营预算支出(项)</t>
  </si>
  <si>
    <t>四、上年结转专款支出</t>
  </si>
  <si>
    <t>本年支出合计</t>
  </si>
  <si>
    <t xml:space="preserve">    国有资本经营预算调出资金</t>
  </si>
  <si>
    <t>其中：当年国有资本经营支出总计</t>
  </si>
  <si>
    <t>表十九    2023年柳城县国有资本经营预算本级支出决算表</t>
  </si>
  <si>
    <t xml:space="preserve">    国有资本经营预算年终结余</t>
  </si>
  <si>
    <t>表二十    2023年柳城县国有资本经营预算转移支付决算表</t>
  </si>
  <si>
    <t>说明：基于财政管理模式，县级财政已是财政体系最末级，不存在补助下级财政的国有资本经营转移支付支出。</t>
  </si>
  <si>
    <t>表二十一    2023年柳城县社会保险基金预算收入决算表</t>
  </si>
  <si>
    <t>项  目</t>
  </si>
  <si>
    <t>一、机关事业单位基本养老保险基金收入</t>
  </si>
  <si>
    <t xml:space="preserve">   其中:社会保险费收入</t>
  </si>
  <si>
    <t xml:space="preserve">      财政补贴收入</t>
  </si>
  <si>
    <t xml:space="preserve">      利息收入</t>
  </si>
  <si>
    <t xml:space="preserve">      转移收入</t>
  </si>
  <si>
    <t xml:space="preserve">      其他收入</t>
  </si>
  <si>
    <t>二、城乡居民基本养老保险基金收入</t>
  </si>
  <si>
    <t xml:space="preserve">      委托投资收益</t>
  </si>
  <si>
    <t>本年社会保险基金收入合计</t>
  </si>
  <si>
    <t xml:space="preserve">    城乡居民基本养老保险基金上年结余</t>
  </si>
  <si>
    <t xml:space="preserve">    机关事业单位基本养老保险基金上年结余</t>
  </si>
  <si>
    <t>表二十二    2023年柳城县社会保险基金预算支出决算表</t>
  </si>
  <si>
    <t>一、机关事业单位基本养老保险基金支出</t>
  </si>
  <si>
    <t xml:space="preserve">   其中:社会保险待遇支出</t>
  </si>
  <si>
    <t xml:space="preserve">        转移支出</t>
  </si>
  <si>
    <t>二、城乡居民基本养老保险基金支出</t>
  </si>
  <si>
    <t xml:space="preserve">   其中:社会保险待遇支出（含大病保险）</t>
  </si>
  <si>
    <t>本年社会保险基金支出合计</t>
  </si>
  <si>
    <t>年末结余</t>
  </si>
  <si>
    <t xml:space="preserve">     机关事业单位基本养老保险基金年末结余</t>
  </si>
  <si>
    <t xml:space="preserve">     城乡居民基本养老保险基金年末结余</t>
  </si>
</sst>
</file>

<file path=xl/styles.xml><?xml version="1.0" encoding="utf-8"?>
<styleSheet xmlns="http://schemas.openxmlformats.org/spreadsheetml/2006/main">
  <numFmts count="12">
    <numFmt numFmtId="176" formatCode="_ * #,##0_ ;_ * \-#,##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#,##0_ "/>
    <numFmt numFmtId="178" formatCode="#,##0.0_ "/>
    <numFmt numFmtId="179" formatCode="0.00_ "/>
    <numFmt numFmtId="43" formatCode="_ * #,##0.00_ ;_ * \-#,##0.00_ ;_ * &quot;-&quot;??_ ;_ @_ "/>
    <numFmt numFmtId="180" formatCode="0.0_ "/>
    <numFmt numFmtId="181" formatCode="0.0_);[Red]\(0.0\)"/>
    <numFmt numFmtId="41" formatCode="_ * #,##0_ ;_ * \-#,##0_ ;_ * &quot;-&quot;_ ;_ @_ "/>
    <numFmt numFmtId="182" formatCode="_ * #,##0.0_ ;_ * \-#,##0.0_ ;_ * &quot;-&quot;??_ ;_ @_ "/>
    <numFmt numFmtId="183" formatCode="#,##0.00_ "/>
  </numFmts>
  <fonts count="52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  <scheme val="minor"/>
    </font>
    <font>
      <sz val="20"/>
      <name val="方正小标宋简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name val="黑体"/>
      <charset val="134"/>
    </font>
    <font>
      <sz val="12"/>
      <name val="黑体"/>
      <charset val="134"/>
    </font>
    <font>
      <b/>
      <sz val="12"/>
      <name val="黑体"/>
      <charset val="134"/>
    </font>
    <font>
      <sz val="9"/>
      <color indexed="8"/>
      <name val="宋体"/>
      <charset val="134"/>
    </font>
    <font>
      <b/>
      <sz val="20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9"/>
      <name val="宋体"/>
      <charset val="134"/>
    </font>
    <font>
      <b/>
      <sz val="22"/>
      <name val="宋体"/>
      <charset val="134"/>
    </font>
    <font>
      <sz val="16"/>
      <name val="黑体"/>
      <charset val="134"/>
    </font>
    <font>
      <sz val="18"/>
      <name val="仿宋_GB2312"/>
      <charset val="134"/>
    </font>
    <font>
      <sz val="18"/>
      <name val="宋体"/>
      <charset val="134"/>
    </font>
    <font>
      <sz val="16"/>
      <color rgb="FFFF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10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indexed="19"/>
      <name val="宋体"/>
      <charset val="134"/>
    </font>
    <font>
      <sz val="12"/>
      <name val="Times New Roman"/>
      <charset val="0"/>
    </font>
    <font>
      <b/>
      <sz val="15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53"/>
      <name val="宋体"/>
      <charset val="134"/>
    </font>
    <font>
      <u/>
      <sz val="11"/>
      <color indexed="20"/>
      <name val="宋体"/>
      <charset val="134"/>
    </font>
    <font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u/>
      <sz val="11"/>
      <color indexed="12"/>
      <name val="宋体"/>
      <charset val="134"/>
    </font>
    <font>
      <b/>
      <sz val="18"/>
      <color indexed="62"/>
      <name val="宋体"/>
      <charset val="134"/>
    </font>
  </fonts>
  <fills count="19">
    <fill>
      <patternFill patternType="none"/>
    </fill>
    <fill>
      <patternFill patternType="gray125"/>
    </fill>
    <fill>
      <patternFill patternType="mediumGray">
        <fgColor indexed="9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22"/>
      </bottom>
      <diagonal/>
    </border>
  </borders>
  <cellStyleXfs count="80">
    <xf numFmtId="0" fontId="0" fillId="0" borderId="0">
      <alignment vertical="center"/>
    </xf>
    <xf numFmtId="43" fontId="38" fillId="0" borderId="0" applyFont="false" applyFill="false" applyBorder="false" applyAlignment="false" applyProtection="false">
      <alignment vertical="center"/>
    </xf>
    <xf numFmtId="43" fontId="31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0" fillId="0" borderId="0">
      <alignment vertical="center"/>
    </xf>
    <xf numFmtId="0" fontId="41" fillId="0" borderId="0"/>
    <xf numFmtId="0" fontId="1" fillId="0" borderId="0">
      <alignment vertical="center"/>
    </xf>
    <xf numFmtId="0" fontId="0" fillId="5" borderId="0" applyNumberFormat="false" applyBorder="false" applyAlignment="false" applyProtection="false">
      <alignment vertical="center"/>
    </xf>
    <xf numFmtId="0" fontId="32" fillId="1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40" fillId="16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35" fillId="15" borderId="0" applyNumberFormat="false" applyBorder="false" applyAlignment="false" applyProtection="false">
      <alignment vertical="center"/>
    </xf>
    <xf numFmtId="0" fontId="32" fillId="14" borderId="0" applyNumberFormat="false" applyBorder="false" applyAlignment="false" applyProtection="false">
      <alignment vertical="center"/>
    </xf>
    <xf numFmtId="0" fontId="1" fillId="0" borderId="0"/>
    <xf numFmtId="0" fontId="22" fillId="0" borderId="9" applyNumberFormat="false" applyFill="false" applyAlignment="false" applyProtection="false">
      <alignment vertical="center"/>
    </xf>
    <xf numFmtId="0" fontId="32" fillId="1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" fillId="0" borderId="0"/>
    <xf numFmtId="0" fontId="34" fillId="0" borderId="0" applyNumberFormat="false" applyFill="false" applyBorder="false" applyAlignment="false" applyProtection="false">
      <alignment vertical="center"/>
    </xf>
    <xf numFmtId="0" fontId="33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43" fontId="0" fillId="0" borderId="0" applyFont="false" applyFill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1" fillId="0" borderId="0">
      <alignment vertical="center"/>
    </xf>
    <xf numFmtId="0" fontId="1" fillId="0" borderId="0"/>
    <xf numFmtId="0" fontId="43" fillId="8" borderId="0" applyNumberFormat="false" applyBorder="false" applyAlignment="false" applyProtection="false">
      <alignment vertical="center"/>
    </xf>
    <xf numFmtId="0" fontId="32" fillId="12" borderId="0" applyNumberFormat="false" applyBorder="false" applyAlignment="false" applyProtection="false">
      <alignment vertical="center"/>
    </xf>
    <xf numFmtId="0" fontId="1" fillId="0" borderId="0"/>
    <xf numFmtId="41" fontId="0" fillId="0" borderId="0" applyFont="false" applyFill="false" applyBorder="false" applyAlignment="false" applyProtection="false">
      <alignment vertical="center"/>
    </xf>
    <xf numFmtId="0" fontId="32" fillId="12" borderId="0" applyNumberFormat="false" applyBorder="false" applyAlignment="false" applyProtection="false">
      <alignment vertical="center"/>
    </xf>
    <xf numFmtId="0" fontId="44" fillId="17" borderId="11" applyNumberFormat="false" applyAlignment="false" applyProtection="false">
      <alignment vertical="center"/>
    </xf>
    <xf numFmtId="0" fontId="46" fillId="0" borderId="12" applyNumberFormat="false" applyFill="false" applyAlignment="false" applyProtection="false">
      <alignment vertical="center"/>
    </xf>
    <xf numFmtId="0" fontId="0" fillId="11" borderId="13" applyNumberFormat="false" applyFont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1" fillId="0" borderId="0"/>
    <xf numFmtId="42" fontId="0" fillId="0" borderId="0" applyFon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31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37" fillId="0" borderId="0"/>
    <xf numFmtId="0" fontId="49" fillId="17" borderId="15" applyNumberFormat="false" applyAlignment="false" applyProtection="false">
      <alignment vertical="center"/>
    </xf>
    <xf numFmtId="0" fontId="50" fillId="0" borderId="0" applyNumberFormat="false" applyFill="false" applyBorder="false" applyAlignment="false" applyProtection="false">
      <alignment vertical="center"/>
    </xf>
    <xf numFmtId="0" fontId="48" fillId="7" borderId="11" applyNumberFormat="false" applyAlignment="false" applyProtection="false">
      <alignment vertical="center"/>
    </xf>
    <xf numFmtId="43" fontId="1" fillId="0" borderId="0" applyFont="false" applyFill="false" applyBorder="false" applyAlignment="false" applyProtection="false">
      <alignment vertical="center"/>
    </xf>
    <xf numFmtId="0" fontId="42" fillId="0" borderId="10" applyNumberFormat="false" applyFill="false" applyAlignment="false" applyProtection="false">
      <alignment vertical="center"/>
    </xf>
    <xf numFmtId="0" fontId="31" fillId="0" borderId="0">
      <alignment vertical="center"/>
    </xf>
    <xf numFmtId="0" fontId="47" fillId="18" borderId="14" applyNumberFormat="false" applyAlignment="false" applyProtection="false">
      <alignment vertical="center"/>
    </xf>
    <xf numFmtId="0" fontId="34" fillId="0" borderId="16" applyNumberFormat="false" applyFill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51" fillId="0" borderId="0" applyNumberFormat="false" applyFill="false" applyBorder="false" applyAlignment="false" applyProtection="false">
      <alignment vertical="center"/>
    </xf>
    <xf numFmtId="0" fontId="32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43" fontId="1" fillId="0" borderId="0" applyFon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31" fillId="0" borderId="0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32" fillId="10" borderId="0" applyNumberFormat="false" applyBorder="false" applyAlignment="false" applyProtection="false">
      <alignment vertical="center"/>
    </xf>
    <xf numFmtId="0" fontId="32" fillId="3" borderId="0" applyNumberFormat="false" applyBorder="false" applyAlignment="false" applyProtection="false">
      <alignment vertical="center"/>
    </xf>
    <xf numFmtId="0" fontId="32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32" fillId="7" borderId="0" applyNumberFormat="false" applyBorder="false" applyAlignment="false" applyProtection="false">
      <alignment vertical="center"/>
    </xf>
    <xf numFmtId="0" fontId="32" fillId="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" fillId="0" borderId="0"/>
    <xf numFmtId="0" fontId="0" fillId="4" borderId="0" applyNumberFormat="false" applyBorder="false" applyAlignment="false" applyProtection="false">
      <alignment vertical="center"/>
    </xf>
    <xf numFmtId="0" fontId="32" fillId="3" borderId="0" applyNumberFormat="false" applyBorder="false" applyAlignment="false" applyProtection="false">
      <alignment vertical="center"/>
    </xf>
    <xf numFmtId="43" fontId="31" fillId="0" borderId="0" applyFont="false" applyFill="false" applyBorder="false" applyAlignment="false" applyProtection="false">
      <alignment vertical="center"/>
    </xf>
    <xf numFmtId="0" fontId="30" fillId="0" borderId="0"/>
    <xf numFmtId="0" fontId="1" fillId="0" borderId="0"/>
    <xf numFmtId="0" fontId="1" fillId="0" borderId="0">
      <alignment vertical="center"/>
    </xf>
  </cellStyleXfs>
  <cellXfs count="238">
    <xf numFmtId="0" fontId="0" fillId="0" borderId="0" xfId="0">
      <alignment vertical="center"/>
    </xf>
    <xf numFmtId="0" fontId="1" fillId="0" borderId="0" xfId="11" applyFont="true" applyFill="true" applyBorder="true" applyAlignment="true">
      <alignment vertical="center"/>
    </xf>
    <xf numFmtId="0" fontId="2" fillId="0" borderId="0" xfId="11" applyFont="true" applyFill="true" applyBorder="true" applyAlignment="true">
      <alignment vertical="center"/>
    </xf>
    <xf numFmtId="0" fontId="3" fillId="0" borderId="0" xfId="11" applyFont="true" applyFill="true" applyBorder="true" applyAlignment="true">
      <alignment vertical="center"/>
    </xf>
    <xf numFmtId="0" fontId="4" fillId="0" borderId="0" xfId="11" applyFont="true" applyFill="true" applyBorder="true" applyAlignment="true">
      <alignment horizontal="center" vertical="center"/>
    </xf>
    <xf numFmtId="177" fontId="2" fillId="0" borderId="0" xfId="11" applyNumberFormat="true" applyFont="true" applyFill="true" applyBorder="true" applyAlignment="true">
      <alignment vertical="center"/>
    </xf>
    <xf numFmtId="177" fontId="2" fillId="0" borderId="0" xfId="11" applyNumberFormat="true" applyFont="true" applyFill="true" applyBorder="true" applyAlignment="true">
      <alignment horizontal="right" vertical="center"/>
    </xf>
    <xf numFmtId="0" fontId="5" fillId="0" borderId="1" xfId="11" applyFont="true" applyFill="true" applyBorder="true" applyAlignment="true">
      <alignment horizontal="center" vertical="center"/>
    </xf>
    <xf numFmtId="41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78" applyFont="true" applyFill="true" applyBorder="true" applyAlignment="true">
      <alignment horizontal="justify" vertical="center" wrapText="true"/>
    </xf>
    <xf numFmtId="177" fontId="5" fillId="0" borderId="1" xfId="11" applyNumberFormat="true" applyFont="true" applyFill="true" applyBorder="true" applyAlignment="true">
      <alignment horizontal="right" vertical="center"/>
    </xf>
    <xf numFmtId="0" fontId="2" fillId="0" borderId="1" xfId="11" applyFont="true" applyFill="true" applyBorder="true" applyAlignment="true">
      <alignment horizontal="left" vertical="center"/>
    </xf>
    <xf numFmtId="177" fontId="6" fillId="0" borderId="1" xfId="0" applyNumberFormat="true" applyFont="true" applyFill="true" applyBorder="true" applyAlignment="true">
      <alignment horizontal="right" vertical="center"/>
    </xf>
    <xf numFmtId="41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1" xfId="11" applyFont="true" applyFill="true" applyBorder="true" applyAlignment="true">
      <alignment vertical="center"/>
    </xf>
    <xf numFmtId="177" fontId="2" fillId="0" borderId="1" xfId="11" applyNumberFormat="true" applyFont="true" applyFill="true" applyBorder="true" applyAlignment="true">
      <alignment horizontal="right" vertical="center"/>
    </xf>
    <xf numFmtId="0" fontId="7" fillId="0" borderId="1" xfId="78" applyFont="true" applyFill="true" applyBorder="true" applyAlignment="true">
      <alignment horizontal="justify" vertical="center" wrapText="true"/>
    </xf>
    <xf numFmtId="0" fontId="2" fillId="0" borderId="1" xfId="11" applyFont="true" applyFill="true" applyBorder="true" applyAlignment="true">
      <alignment horizontal="left" vertical="center" wrapText="true"/>
    </xf>
    <xf numFmtId="177" fontId="2" fillId="0" borderId="1" xfId="11" applyNumberFormat="true" applyFont="true" applyFill="true" applyBorder="true" applyAlignment="true">
      <alignment vertical="center"/>
    </xf>
    <xf numFmtId="41" fontId="2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 applyProtection="true">
      <alignment horizontal="center" vertical="center"/>
    </xf>
    <xf numFmtId="182" fontId="5" fillId="0" borderId="1" xfId="27" applyNumberFormat="true" applyFont="true" applyFill="true" applyBorder="true" applyAlignment="true">
      <alignment horizontal="center" vertical="center" wrapText="true"/>
    </xf>
    <xf numFmtId="178" fontId="5" fillId="0" borderId="1" xfId="0" applyNumberFormat="true" applyFont="true" applyFill="true" applyBorder="true" applyAlignment="true">
      <alignment horizontal="center" vertical="center" wrapText="true"/>
    </xf>
    <xf numFmtId="182" fontId="8" fillId="0" borderId="3" xfId="0" applyNumberFormat="true" applyFont="true" applyBorder="true" applyAlignment="true">
      <alignment horizontal="center" vertical="center"/>
    </xf>
    <xf numFmtId="182" fontId="5" fillId="0" borderId="1" xfId="27" applyNumberFormat="true" applyFont="true" applyFill="true" applyBorder="true" applyAlignment="true">
      <alignment horizontal="center" vertical="center"/>
    </xf>
    <xf numFmtId="182" fontId="9" fillId="0" borderId="3" xfId="0" applyNumberFormat="true" applyFont="true" applyBorder="true" applyAlignment="true">
      <alignment horizontal="center" vertical="center"/>
    </xf>
    <xf numFmtId="182" fontId="2" fillId="0" borderId="1" xfId="27" applyNumberFormat="true" applyFont="true" applyFill="true" applyBorder="true" applyAlignment="true">
      <alignment horizontal="center" vertical="center"/>
    </xf>
    <xf numFmtId="0" fontId="10" fillId="0" borderId="0" xfId="11" applyFont="true" applyFill="true" applyBorder="true" applyAlignment="true">
      <alignment vertical="center"/>
    </xf>
    <xf numFmtId="0" fontId="11" fillId="0" borderId="0" xfId="11" applyFont="true" applyFill="true" applyBorder="true" applyAlignment="true">
      <alignment vertical="center"/>
    </xf>
    <xf numFmtId="177" fontId="1" fillId="0" borderId="0" xfId="11" applyNumberFormat="true" applyFont="true" applyFill="true" applyBorder="true" applyAlignment="true">
      <alignment vertical="center"/>
    </xf>
    <xf numFmtId="41" fontId="5" fillId="0" borderId="2" xfId="0" applyNumberFormat="true" applyFont="true" applyFill="true" applyBorder="true" applyAlignment="true">
      <alignment horizontal="center" vertical="center" wrapText="true"/>
    </xf>
    <xf numFmtId="0" fontId="2" fillId="0" borderId="1" xfId="78" applyFont="true" applyFill="true" applyBorder="true" applyAlignment="true">
      <alignment horizontal="justify" vertical="center" wrapText="true"/>
    </xf>
    <xf numFmtId="177" fontId="6" fillId="0" borderId="1" xfId="0" applyNumberFormat="true" applyFont="true" applyFill="true" applyBorder="true" applyAlignment="true">
      <alignment vertical="center"/>
    </xf>
    <xf numFmtId="0" fontId="2" fillId="0" borderId="1" xfId="78" applyFont="true" applyFill="true" applyBorder="true" applyAlignment="true">
      <alignment horizontal="left" vertical="center" wrapText="true" indent="1"/>
    </xf>
    <xf numFmtId="41" fontId="7" fillId="0" borderId="2" xfId="0" applyNumberFormat="true" applyFont="true" applyFill="true" applyBorder="true" applyAlignment="true">
      <alignment horizontal="center" vertical="center" wrapText="true"/>
    </xf>
    <xf numFmtId="0" fontId="12" fillId="0" borderId="1" xfId="78" applyFont="true" applyFill="true" applyBorder="true" applyAlignment="true">
      <alignment horizontal="left" vertical="center" wrapText="true" indent="1"/>
    </xf>
    <xf numFmtId="41" fontId="12" fillId="0" borderId="2" xfId="0" applyNumberFormat="true" applyFont="true" applyFill="true" applyBorder="true" applyAlignment="true">
      <alignment horizontal="center" vertical="center" wrapText="true"/>
    </xf>
    <xf numFmtId="177" fontId="13" fillId="0" borderId="1" xfId="0" applyNumberFormat="true" applyFont="true" applyFill="true" applyBorder="true" applyAlignment="true">
      <alignment vertical="center"/>
    </xf>
    <xf numFmtId="180" fontId="10" fillId="0" borderId="0" xfId="11" applyNumberFormat="true" applyFont="true" applyFill="true" applyBorder="true" applyAlignment="true">
      <alignment vertical="center"/>
    </xf>
    <xf numFmtId="3" fontId="1" fillId="0" borderId="0" xfId="0" applyNumberFormat="true" applyFont="true" applyFill="true" applyAlignment="true" applyProtection="true">
      <alignment horizontal="right" vertical="center"/>
    </xf>
    <xf numFmtId="3" fontId="2" fillId="0" borderId="0" xfId="0" applyNumberFormat="true" applyFont="true" applyFill="true" applyAlignment="true" applyProtection="true">
      <alignment horizontal="right" vertical="center"/>
    </xf>
    <xf numFmtId="3" fontId="14" fillId="0" borderId="0" xfId="0" applyNumberFormat="true" applyFont="true" applyFill="true" applyAlignment="true">
      <alignment horizontal="center" vertical="center"/>
    </xf>
    <xf numFmtId="3" fontId="2" fillId="0" borderId="0" xfId="0" applyNumberFormat="true" applyFont="true" applyFill="true" applyAlignment="true">
      <alignment horizontal="right" vertical="center"/>
    </xf>
    <xf numFmtId="41" fontId="7" fillId="0" borderId="1" xfId="0" applyNumberFormat="true" applyFont="true" applyFill="true" applyBorder="true" applyAlignment="true">
      <alignment horizontal="center" vertical="center" wrapText="true"/>
    </xf>
    <xf numFmtId="182" fontId="7" fillId="0" borderId="1" xfId="27" applyNumberFormat="true" applyFont="true" applyFill="true" applyBorder="true" applyAlignment="true">
      <alignment horizontal="center" vertical="center" wrapText="true"/>
    </xf>
    <xf numFmtId="3" fontId="5" fillId="0" borderId="1" xfId="0" applyNumberFormat="true" applyFont="true" applyFill="true" applyBorder="true" applyAlignment="true" applyProtection="true">
      <alignment horizontal="left" vertical="center"/>
    </xf>
    <xf numFmtId="177" fontId="5" fillId="0" borderId="1" xfId="0" applyNumberFormat="true" applyFont="true" applyFill="true" applyBorder="true" applyAlignment="true" applyProtection="true">
      <alignment horizontal="right" vertical="center"/>
    </xf>
    <xf numFmtId="182" fontId="7" fillId="0" borderId="1" xfId="27" applyNumberFormat="true" applyFont="true" applyFill="true" applyBorder="true" applyAlignment="true">
      <alignment horizontal="center" vertical="center"/>
    </xf>
    <xf numFmtId="3" fontId="2" fillId="0" borderId="1" xfId="0" applyNumberFormat="true" applyFont="true" applyFill="true" applyBorder="true" applyAlignment="true" applyProtection="true">
      <alignment horizontal="left" vertical="center"/>
    </xf>
    <xf numFmtId="177" fontId="2" fillId="0" borderId="1" xfId="0" applyNumberFormat="true" applyFont="true" applyFill="true" applyBorder="true" applyAlignment="true" applyProtection="true">
      <alignment horizontal="right" vertical="center"/>
    </xf>
    <xf numFmtId="182" fontId="12" fillId="0" borderId="1" xfId="27" applyNumberFormat="true" applyFont="true" applyFill="true" applyBorder="true" applyAlignment="true">
      <alignment horizontal="center" vertical="center"/>
    </xf>
    <xf numFmtId="0" fontId="1" fillId="0" borderId="0" xfId="0" applyFont="true" applyFill="true" applyAlignment="true"/>
    <xf numFmtId="177" fontId="2" fillId="0" borderId="0" xfId="0" applyNumberFormat="true" applyFont="true" applyFill="true" applyAlignment="true" applyProtection="true">
      <alignment horizontal="right" vertical="center"/>
    </xf>
    <xf numFmtId="177" fontId="5" fillId="0" borderId="0" xfId="0" applyNumberFormat="true" applyFont="true" applyFill="true" applyAlignment="true" applyProtection="true">
      <alignment horizontal="right" vertical="center"/>
    </xf>
    <xf numFmtId="41" fontId="7" fillId="0" borderId="1" xfId="0" applyNumberFormat="true" applyFont="true" applyFill="true" applyBorder="true" applyAlignment="true">
      <alignment horizontal="left" vertical="center" wrapText="true"/>
    </xf>
    <xf numFmtId="177" fontId="2" fillId="0" borderId="1" xfId="8" applyNumberFormat="true" applyFont="true" applyFill="true" applyBorder="true" applyAlignment="true">
      <alignment horizontal="right" vertical="center"/>
    </xf>
    <xf numFmtId="0" fontId="15" fillId="0" borderId="1" xfId="0" applyFont="true" applyFill="true" applyBorder="true" applyAlignment="true">
      <alignment vertical="center" wrapText="true"/>
    </xf>
    <xf numFmtId="0" fontId="16" fillId="0" borderId="1" xfId="0" applyFont="true" applyFill="true" applyBorder="true" applyAlignment="true">
      <alignment vertical="center" wrapText="true"/>
    </xf>
    <xf numFmtId="3" fontId="2" fillId="0" borderId="1" xfId="0" applyNumberFormat="true" applyFont="true" applyFill="true" applyBorder="true" applyAlignment="true" applyProtection="true">
      <alignment horizontal="right" vertical="center"/>
    </xf>
    <xf numFmtId="3" fontId="5" fillId="0" borderId="1" xfId="0" applyNumberFormat="true" applyFont="true" applyFill="true" applyBorder="true" applyAlignment="true" applyProtection="true">
      <alignment horizontal="center" vertical="center"/>
    </xf>
    <xf numFmtId="3" fontId="2" fillId="0" borderId="1" xfId="0" applyNumberFormat="true" applyFont="true" applyFill="true" applyBorder="true" applyAlignment="true" applyProtection="true">
      <alignment horizontal="left" vertical="center" wrapText="true"/>
    </xf>
    <xf numFmtId="177" fontId="5" fillId="0" borderId="0" xfId="0" applyNumberFormat="true" applyFont="true" applyFill="true" applyAlignment="true"/>
    <xf numFmtId="3" fontId="4" fillId="0" borderId="0" xfId="0" applyNumberFormat="true" applyFont="true" applyFill="true" applyAlignment="true">
      <alignment horizontal="center" vertical="center"/>
    </xf>
    <xf numFmtId="41" fontId="5" fillId="0" borderId="1" xfId="0" applyNumberFormat="true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13" fillId="0" borderId="1" xfId="0" applyFont="true" applyFill="true" applyBorder="true" applyAlignment="true">
      <alignment vertical="center" wrapText="true"/>
    </xf>
    <xf numFmtId="0" fontId="5" fillId="0" borderId="1" xfId="0" applyNumberFormat="true" applyFont="true" applyFill="true" applyBorder="true" applyAlignment="true" applyProtection="true">
      <alignment horizontal="center" vertical="center" wrapText="true"/>
    </xf>
    <xf numFmtId="3" fontId="2" fillId="0" borderId="0" xfId="0" applyNumberFormat="true" applyFont="true" applyFill="true" applyAlignment="true">
      <alignment vertical="center"/>
    </xf>
    <xf numFmtId="3" fontId="5" fillId="0" borderId="1" xfId="0" applyNumberFormat="true" applyFont="true" applyFill="true" applyBorder="true" applyAlignment="true">
      <alignment horizontal="center" vertical="center" wrapText="true"/>
    </xf>
    <xf numFmtId="177" fontId="2" fillId="0" borderId="4" xfId="0" applyNumberFormat="true" applyFont="true" applyFill="true" applyBorder="true" applyAlignment="true" applyProtection="true">
      <alignment horizontal="left" vertical="center" wrapText="true"/>
    </xf>
    <xf numFmtId="177" fontId="2" fillId="0" borderId="1" xfId="0" applyNumberFormat="true" applyFont="true" applyFill="true" applyBorder="true" applyAlignment="true" applyProtection="true">
      <alignment horizontal="left" vertical="center" wrapText="true"/>
    </xf>
    <xf numFmtId="177" fontId="5" fillId="0" borderId="1" xfId="0" applyNumberFormat="true" applyFont="true" applyFill="true" applyBorder="true" applyAlignment="true" applyProtection="true">
      <alignment horizontal="center" vertical="center"/>
    </xf>
    <xf numFmtId="177" fontId="5" fillId="0" borderId="1" xfId="0" applyNumberFormat="true" applyFont="true" applyFill="true" applyBorder="true" applyAlignment="true" applyProtection="true">
      <alignment horizontal="left" vertical="center"/>
    </xf>
    <xf numFmtId="177" fontId="2" fillId="0" borderId="1" xfId="0" applyNumberFormat="true" applyFont="true" applyFill="true" applyBorder="true" applyAlignment="true" applyProtection="true">
      <alignment horizontal="left" vertical="center"/>
    </xf>
    <xf numFmtId="0" fontId="2" fillId="0" borderId="1" xfId="0" applyFont="true" applyFill="true" applyBorder="true" applyAlignment="true">
      <alignment vertical="center" wrapText="true"/>
    </xf>
    <xf numFmtId="0" fontId="1" fillId="0" borderId="0" xfId="0" applyFont="true" applyFill="true" applyAlignment="true">
      <alignment vertical="center"/>
    </xf>
    <xf numFmtId="0" fontId="17" fillId="0" borderId="0" xfId="5" applyFont="true" applyFill="true" applyAlignment="true">
      <alignment horizontal="center" vertical="center"/>
    </xf>
    <xf numFmtId="0" fontId="18" fillId="0" borderId="0" xfId="5" applyFont="true" applyFill="true" applyAlignment="true"/>
    <xf numFmtId="0" fontId="19" fillId="0" borderId="1" xfId="5" applyFont="true" applyFill="true" applyBorder="true" applyAlignment="true">
      <alignment horizontal="center" vertical="center"/>
    </xf>
    <xf numFmtId="0" fontId="18" fillId="0" borderId="1" xfId="5" applyFont="true" applyFill="true" applyBorder="true" applyAlignment="true">
      <alignment horizontal="center" vertical="center"/>
    </xf>
    <xf numFmtId="3" fontId="18" fillId="0" borderId="1" xfId="5" applyNumberFormat="true" applyFont="true" applyFill="true" applyBorder="true" applyAlignment="true">
      <alignment horizontal="center" vertical="center"/>
    </xf>
    <xf numFmtId="181" fontId="18" fillId="0" borderId="0" xfId="5" applyNumberFormat="true" applyFont="true" applyFill="true" applyAlignment="true">
      <alignment horizontal="right" vertical="center"/>
    </xf>
    <xf numFmtId="181" fontId="19" fillId="0" borderId="1" xfId="5" applyNumberFormat="true" applyFont="true" applyFill="true" applyBorder="true" applyAlignment="true">
      <alignment horizontal="center" vertical="center"/>
    </xf>
    <xf numFmtId="10" fontId="18" fillId="0" borderId="1" xfId="5" applyNumberFormat="true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0" fontId="5" fillId="0" borderId="0" xfId="0" applyFont="true" applyFill="true" applyAlignment="true">
      <alignment vertical="center" wrapText="true"/>
    </xf>
    <xf numFmtId="0" fontId="14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right" vertical="center"/>
    </xf>
    <xf numFmtId="38" fontId="5" fillId="0" borderId="1" xfId="0" applyNumberFormat="true" applyFont="true" applyFill="true" applyBorder="true" applyAlignment="true" applyProtection="true">
      <alignment horizontal="left" vertical="center"/>
      <protection locked="false"/>
    </xf>
    <xf numFmtId="177" fontId="5" fillId="0" borderId="1" xfId="0" applyNumberFormat="true" applyFont="true" applyFill="true" applyBorder="true" applyAlignment="true" applyProtection="true">
      <alignment horizontal="right" vertical="center"/>
      <protection locked="false"/>
    </xf>
    <xf numFmtId="38" fontId="2" fillId="0" borderId="1" xfId="0" applyNumberFormat="true" applyFont="true" applyFill="true" applyBorder="true" applyAlignment="true" applyProtection="true">
      <alignment vertical="center"/>
      <protection locked="false"/>
    </xf>
    <xf numFmtId="177" fontId="2" fillId="0" borderId="1" xfId="0" applyNumberFormat="true" applyFont="true" applyFill="true" applyBorder="true" applyAlignment="true" applyProtection="true">
      <alignment horizontal="right" vertical="center"/>
      <protection locked="false"/>
    </xf>
    <xf numFmtId="0" fontId="4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vertical="center" wrapText="true"/>
    </xf>
    <xf numFmtId="0" fontId="3" fillId="0" borderId="0" xfId="0" applyFont="true" applyFill="true" applyAlignment="true">
      <alignment horizontal="center" vertical="center"/>
    </xf>
    <xf numFmtId="176" fontId="12" fillId="0" borderId="1" xfId="27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 applyProtection="true">
      <alignment vertical="center"/>
    </xf>
    <xf numFmtId="0" fontId="2" fillId="0" borderId="1" xfId="0" applyNumberFormat="true" applyFont="true" applyFill="true" applyBorder="true" applyAlignment="true" applyProtection="true">
      <alignment vertical="center" wrapText="true"/>
    </xf>
    <xf numFmtId="0" fontId="2" fillId="0" borderId="1" xfId="0" applyNumberFormat="true" applyFont="true" applyFill="true" applyBorder="true" applyAlignment="true" applyProtection="true">
      <alignment horizontal="left" vertical="center" wrapText="true"/>
    </xf>
    <xf numFmtId="38" fontId="5" fillId="0" borderId="1" xfId="0" applyNumberFormat="true" applyFont="true" applyFill="true" applyBorder="true" applyAlignment="true" applyProtection="true">
      <alignment horizontal="center" vertical="center"/>
      <protection locked="false"/>
    </xf>
    <xf numFmtId="38" fontId="2" fillId="0" borderId="1" xfId="0" applyNumberFormat="true" applyFont="true" applyFill="true" applyBorder="true" applyAlignment="true" applyProtection="true">
      <alignment horizontal="left" vertical="center"/>
      <protection locked="false"/>
    </xf>
    <xf numFmtId="0" fontId="4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vertical="center" wrapText="true"/>
    </xf>
    <xf numFmtId="38" fontId="5" fillId="0" borderId="1" xfId="0" applyNumberFormat="true" applyFont="true" applyFill="true" applyBorder="true" applyAlignment="true">
      <alignment horizontal="center" vertical="center" wrapText="true"/>
    </xf>
    <xf numFmtId="0" fontId="20" fillId="0" borderId="1" xfId="0" applyFont="true" applyFill="true" applyBorder="true" applyAlignment="true">
      <alignment vertical="center" wrapText="true"/>
    </xf>
    <xf numFmtId="0" fontId="2" fillId="0" borderId="1" xfId="33" applyNumberFormat="true" applyFont="true" applyFill="true" applyBorder="true" applyAlignment="true" applyProtection="true">
      <alignment vertical="center" wrapText="true"/>
    </xf>
    <xf numFmtId="41" fontId="2" fillId="0" borderId="1" xfId="27" applyNumberFormat="true" applyFont="true" applyFill="true" applyBorder="true" applyAlignment="true" applyProtection="true">
      <alignment vertical="center" wrapText="true"/>
    </xf>
    <xf numFmtId="38" fontId="5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38" fontId="5" fillId="0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38" fontId="2" fillId="0" borderId="1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1" xfId="0" applyFont="true" applyFill="true" applyBorder="true" applyAlignment="true">
      <alignment vertical="center" wrapText="true"/>
    </xf>
    <xf numFmtId="0" fontId="1" fillId="0" borderId="1" xfId="0" applyFont="true" applyFill="true" applyBorder="true" applyAlignment="true">
      <alignment vertical="center"/>
    </xf>
    <xf numFmtId="0" fontId="0" fillId="0" borderId="0" xfId="0" applyFill="true">
      <alignment vertical="center"/>
    </xf>
    <xf numFmtId="178" fontId="7" fillId="0" borderId="1" xfId="0" applyNumberFormat="true" applyFont="true" applyFill="true" applyBorder="true" applyAlignment="true">
      <alignment horizontal="center" vertical="center" wrapText="true"/>
    </xf>
    <xf numFmtId="177" fontId="2" fillId="0" borderId="1" xfId="0" applyNumberFormat="true" applyFont="true" applyFill="true" applyBorder="true" applyAlignment="true">
      <alignment vertical="center"/>
    </xf>
    <xf numFmtId="0" fontId="21" fillId="0" borderId="0" xfId="22" applyNumberFormat="true" applyFont="true" applyFill="true" applyAlignment="true" applyProtection="true">
      <alignment horizontal="center" vertical="center"/>
    </xf>
    <xf numFmtId="0" fontId="1" fillId="0" borderId="5" xfId="22" applyFill="true" applyBorder="true" applyAlignment="true"/>
    <xf numFmtId="0" fontId="1" fillId="0" borderId="5" xfId="22" applyFill="true" applyBorder="true" applyAlignment="true">
      <alignment horizontal="right"/>
    </xf>
    <xf numFmtId="0" fontId="10" fillId="0" borderId="1" xfId="22" applyFont="true" applyFill="true" applyBorder="true" applyAlignment="true">
      <alignment horizontal="center" vertical="center"/>
    </xf>
    <xf numFmtId="3" fontId="10" fillId="0" borderId="1" xfId="4" applyNumberFormat="true" applyFont="true" applyFill="true" applyBorder="true" applyAlignment="true">
      <alignment horizontal="center" vertical="center" wrapText="true"/>
    </xf>
    <xf numFmtId="0" fontId="5" fillId="0" borderId="1" xfId="22" applyFont="true" applyFill="true" applyBorder="true" applyAlignment="true">
      <alignment horizontal="center" vertical="center"/>
    </xf>
    <xf numFmtId="177" fontId="5" fillId="0" borderId="1" xfId="22" applyNumberFormat="true" applyFont="true" applyFill="true" applyBorder="true" applyAlignment="true">
      <alignment horizontal="right" vertical="center"/>
    </xf>
    <xf numFmtId="177" fontId="1" fillId="0" borderId="0" xfId="22" applyNumberFormat="true" applyFill="true"/>
    <xf numFmtId="0" fontId="5" fillId="0" borderId="1" xfId="22" applyFont="true" applyFill="true" applyBorder="true" applyAlignment="true">
      <alignment horizontal="left" vertical="center"/>
    </xf>
    <xf numFmtId="0" fontId="2" fillId="0" borderId="1" xfId="22" applyFont="true" applyFill="true" applyBorder="true" applyAlignment="true">
      <alignment horizontal="right"/>
    </xf>
    <xf numFmtId="0" fontId="2" fillId="0" borderId="1" xfId="22" applyFont="true" applyFill="true" applyBorder="true" applyAlignment="true">
      <alignment horizontal="left" vertical="center"/>
    </xf>
    <xf numFmtId="0" fontId="2" fillId="0" borderId="1" xfId="4" applyNumberFormat="true" applyFont="true" applyFill="true" applyBorder="true" applyAlignment="true" applyProtection="true">
      <alignment vertical="center"/>
    </xf>
    <xf numFmtId="183" fontId="2" fillId="0" borderId="1" xfId="70" applyNumberFormat="true" applyFont="true" applyFill="true" applyBorder="true" applyAlignment="true">
      <alignment vertical="center"/>
    </xf>
    <xf numFmtId="0" fontId="12" fillId="0" borderId="1" xfId="73" applyFont="true" applyFill="true" applyBorder="true" applyAlignment="true">
      <alignment horizontal="left" vertical="center"/>
    </xf>
    <xf numFmtId="0" fontId="12" fillId="0" borderId="1" xfId="73" applyFont="true" applyFill="true" applyBorder="true" applyAlignment="true">
      <alignment horizontal="left" vertical="center" wrapText="true"/>
    </xf>
    <xf numFmtId="0" fontId="2" fillId="0" borderId="1" xfId="4" applyFont="true" applyFill="true" applyBorder="true" applyAlignment="true">
      <alignment vertical="center"/>
    </xf>
    <xf numFmtId="0" fontId="12" fillId="0" borderId="1" xfId="79" applyFont="true" applyFill="true" applyBorder="true" applyAlignment="true">
      <alignment horizontal="left" vertical="center"/>
    </xf>
    <xf numFmtId="0" fontId="12" fillId="0" borderId="1" xfId="57" applyFont="true" applyFill="true" applyBorder="true" applyAlignment="true">
      <alignment horizontal="left" vertical="center"/>
    </xf>
    <xf numFmtId="3" fontId="5" fillId="0" borderId="1" xfId="4" applyNumberFormat="true" applyFont="true" applyFill="true" applyBorder="true" applyAlignment="true">
      <alignment vertical="center"/>
    </xf>
    <xf numFmtId="41" fontId="7" fillId="0" borderId="1" xfId="0" applyNumberFormat="true" applyFont="true" applyFill="true" applyBorder="true" applyAlignment="true">
      <alignment horizontal="center" vertical="center"/>
    </xf>
    <xf numFmtId="3" fontId="2" fillId="0" borderId="1" xfId="4" applyNumberFormat="true" applyFont="true" applyFill="true" applyBorder="true" applyAlignment="true">
      <alignment vertical="center"/>
    </xf>
    <xf numFmtId="177" fontId="2" fillId="0" borderId="1" xfId="4" applyNumberFormat="true" applyFont="true" applyFill="true" applyBorder="true" applyAlignment="true">
      <alignment vertical="center"/>
    </xf>
    <xf numFmtId="177" fontId="5" fillId="0" borderId="1" xfId="0" applyNumberFormat="true" applyFont="true" applyFill="true" applyBorder="true" applyAlignment="true">
      <alignment vertical="center"/>
    </xf>
    <xf numFmtId="1" fontId="2" fillId="0" borderId="1" xfId="0" applyNumberFormat="true" applyFont="true" applyFill="true" applyBorder="true" applyAlignment="true">
      <alignment horizontal="left" vertical="center"/>
    </xf>
    <xf numFmtId="41" fontId="12" fillId="0" borderId="1" xfId="0" applyNumberFormat="true" applyFont="true" applyFill="true" applyBorder="true" applyAlignment="true">
      <alignment horizontal="center" vertical="center"/>
    </xf>
    <xf numFmtId="0" fontId="1" fillId="0" borderId="0" xfId="22" applyFont="true" applyFill="true"/>
    <xf numFmtId="0" fontId="1" fillId="0" borderId="0" xfId="22" applyFill="true"/>
    <xf numFmtId="183" fontId="5" fillId="0" borderId="1" xfId="22" applyNumberFormat="true" applyFont="true" applyFill="true" applyBorder="true" applyAlignment="true">
      <alignment horizontal="right"/>
    </xf>
    <xf numFmtId="177" fontId="5" fillId="0" borderId="1" xfId="4" applyNumberFormat="true" applyFont="true" applyFill="true" applyBorder="true" applyAlignment="true">
      <alignment horizontal="right" vertical="center"/>
    </xf>
    <xf numFmtId="4" fontId="5" fillId="0" borderId="1" xfId="4" applyNumberFormat="true" applyFont="true" applyFill="true" applyBorder="true" applyAlignment="true">
      <alignment horizontal="right" vertical="center"/>
    </xf>
    <xf numFmtId="4" fontId="2" fillId="0" borderId="1" xfId="4" applyNumberFormat="true" applyFont="true" applyFill="true" applyBorder="true" applyAlignment="true">
      <alignment horizontal="right" vertical="center"/>
    </xf>
    <xf numFmtId="177" fontId="5" fillId="0" borderId="1" xfId="4" applyNumberFormat="true" applyFont="true" applyFill="true" applyBorder="true" applyAlignment="true">
      <alignment vertical="center"/>
    </xf>
    <xf numFmtId="4" fontId="2" fillId="0" borderId="1" xfId="4" applyNumberFormat="true" applyFont="true" applyFill="true" applyBorder="true" applyAlignment="true">
      <alignment vertical="center"/>
    </xf>
    <xf numFmtId="0" fontId="7" fillId="0" borderId="0" xfId="0" applyFont="true" applyFill="true" applyAlignment="true">
      <alignment horizontal="center" vertical="center" wrapText="true"/>
    </xf>
    <xf numFmtId="0" fontId="22" fillId="0" borderId="0" xfId="0" applyFont="true" applyFill="true">
      <alignment vertical="center"/>
    </xf>
    <xf numFmtId="0" fontId="0" fillId="0" borderId="0" xfId="0" applyFont="true" applyFill="true">
      <alignment vertical="center"/>
    </xf>
    <xf numFmtId="41" fontId="12" fillId="0" borderId="0" xfId="0" applyNumberFormat="true" applyFont="true" applyFill="true" applyAlignment="true">
      <alignment horizontal="center" vertical="center"/>
    </xf>
    <xf numFmtId="182" fontId="12" fillId="0" borderId="0" xfId="27" applyNumberFormat="true" applyFont="true" applyFill="true" applyAlignment="true">
      <alignment horizontal="center" vertical="center"/>
    </xf>
    <xf numFmtId="182" fontId="0" fillId="0" borderId="0" xfId="27" applyNumberFormat="true" applyFont="true" applyFill="true" applyAlignment="true">
      <alignment horizontal="center" vertical="center"/>
    </xf>
    <xf numFmtId="0" fontId="12" fillId="0" borderId="0" xfId="0" applyFont="true" applyFill="true">
      <alignment vertical="center"/>
    </xf>
    <xf numFmtId="0" fontId="23" fillId="0" borderId="0" xfId="0" applyFont="true" applyFill="true" applyAlignment="true">
      <alignment horizontal="center" vertical="center"/>
    </xf>
    <xf numFmtId="0" fontId="7" fillId="0" borderId="0" xfId="0" applyFont="true" applyFill="true" applyAlignment="true">
      <alignment horizontal="center" vertical="center"/>
    </xf>
    <xf numFmtId="182" fontId="12" fillId="0" borderId="0" xfId="27" applyNumberFormat="true" applyFont="true" applyFill="true" applyAlignment="true">
      <alignment horizontal="right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>
      <alignment vertical="center"/>
    </xf>
    <xf numFmtId="0" fontId="5" fillId="0" borderId="1" xfId="0" applyNumberFormat="true" applyFont="true" applyFill="true" applyBorder="true" applyAlignment="true" applyProtection="true">
      <alignment vertical="center" wrapText="true"/>
    </xf>
    <xf numFmtId="3" fontId="2" fillId="2" borderId="1" xfId="0" applyNumberFormat="true" applyFont="true" applyFill="true" applyBorder="true" applyAlignment="true" applyProtection="true">
      <alignment horizontal="right" vertical="center"/>
    </xf>
    <xf numFmtId="182" fontId="0" fillId="0" borderId="0" xfId="27" applyNumberFormat="true" applyFont="true" applyFill="true" applyAlignment="true">
      <alignment horizontal="right" vertical="center"/>
    </xf>
    <xf numFmtId="1" fontId="5" fillId="0" borderId="1" xfId="0" applyNumberFormat="true" applyFont="true" applyFill="true" applyBorder="true" applyAlignment="true">
      <alignment horizontal="left" vertical="center"/>
    </xf>
    <xf numFmtId="0" fontId="5" fillId="0" borderId="1" xfId="0" applyNumberFormat="true" applyFont="true" applyFill="true" applyBorder="true" applyAlignment="true" applyProtection="true">
      <alignment vertical="center"/>
    </xf>
    <xf numFmtId="182" fontId="20" fillId="0" borderId="1" xfId="27" applyNumberFormat="true" applyFont="true" applyFill="true" applyBorder="true" applyAlignment="true">
      <alignment horizontal="center" vertical="center"/>
    </xf>
    <xf numFmtId="176" fontId="20" fillId="0" borderId="1" xfId="27" applyNumberFormat="true" applyFont="true" applyFill="true" applyBorder="true" applyAlignment="true">
      <alignment horizontal="center" vertical="center"/>
    </xf>
    <xf numFmtId="182" fontId="12" fillId="0" borderId="0" xfId="27" applyNumberFormat="true" applyFont="true" applyFill="true" applyBorder="true" applyAlignment="true">
      <alignment horizontal="right" vertical="center"/>
    </xf>
    <xf numFmtId="0" fontId="12" fillId="0" borderId="1" xfId="0" applyFont="true" applyFill="true" applyBorder="true">
      <alignment vertical="center"/>
    </xf>
    <xf numFmtId="0" fontId="7" fillId="0" borderId="1" xfId="0" applyFont="true" applyFill="true" applyBorder="true" applyAlignment="true">
      <alignment horizontal="center" vertical="center"/>
    </xf>
    <xf numFmtId="0" fontId="12" fillId="0" borderId="0" xfId="0" applyFont="true" applyFill="true" applyAlignment="true">
      <alignment horizontal="left" vertical="center"/>
    </xf>
    <xf numFmtId="0" fontId="22" fillId="0" borderId="1" xfId="0" applyFont="true" applyFill="true" applyBorder="true">
      <alignment vertical="center"/>
    </xf>
    <xf numFmtId="0" fontId="0" fillId="0" borderId="1" xfId="0" applyFill="true" applyBorder="true">
      <alignment vertical="center"/>
    </xf>
    <xf numFmtId="182" fontId="12" fillId="0" borderId="1" xfId="27" applyNumberFormat="true" applyFont="true" applyFill="true" applyBorder="true" applyAlignment="true">
      <alignment vertical="center"/>
    </xf>
    <xf numFmtId="3" fontId="5" fillId="0" borderId="1" xfId="0" applyNumberFormat="true" applyFont="true" applyFill="true" applyBorder="true" applyAlignment="true">
      <alignment horizontal="center" vertical="center"/>
    </xf>
    <xf numFmtId="3" fontId="2" fillId="0" borderId="0" xfId="0" applyNumberFormat="true" applyFont="true" applyFill="true" applyAlignment="true">
      <alignment horizontal="left" vertical="center"/>
    </xf>
    <xf numFmtId="0" fontId="1" fillId="0" borderId="0" xfId="0" applyFont="true" applyFill="true" applyAlignment="true">
      <alignment wrapText="true"/>
    </xf>
    <xf numFmtId="0" fontId="3" fillId="0" borderId="0" xfId="0" applyFont="true" applyFill="true" applyAlignment="true"/>
    <xf numFmtId="0" fontId="1" fillId="0" borderId="0" xfId="0" applyFont="true" applyFill="true" applyAlignment="true"/>
    <xf numFmtId="0" fontId="24" fillId="0" borderId="0" xfId="0" applyNumberFormat="true" applyFont="true" applyFill="true" applyAlignment="true" applyProtection="true">
      <alignment vertical="center"/>
    </xf>
    <xf numFmtId="0" fontId="24" fillId="0" borderId="0" xfId="0" applyNumberFormat="true" applyFont="true" applyFill="true" applyAlignment="true" applyProtection="true">
      <alignment horizontal="center" vertical="center"/>
    </xf>
    <xf numFmtId="0" fontId="2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right" vertical="center"/>
    </xf>
    <xf numFmtId="0" fontId="5" fillId="0" borderId="1" xfId="0" applyNumberFormat="true" applyFont="true" applyFill="true" applyBorder="true" applyAlignment="true" applyProtection="true">
      <alignment vertical="center"/>
    </xf>
    <xf numFmtId="0" fontId="5" fillId="0" borderId="1" xfId="0" applyNumberFormat="true" applyFont="true" applyFill="true" applyBorder="true" applyAlignment="true" applyProtection="true">
      <alignment horizontal="center" vertical="center"/>
    </xf>
    <xf numFmtId="0" fontId="5" fillId="0" borderId="6" xfId="0" applyNumberFormat="true" applyFont="true" applyFill="true" applyBorder="true" applyAlignment="true" applyProtection="true">
      <alignment horizontal="center" vertical="center"/>
    </xf>
    <xf numFmtId="0" fontId="5" fillId="0" borderId="1" xfId="0" applyNumberFormat="true" applyFont="true" applyFill="true" applyBorder="true" applyAlignment="true" applyProtection="true">
      <alignment horizontal="left" vertical="center"/>
    </xf>
    <xf numFmtId="3" fontId="5" fillId="0" borderId="1" xfId="0" applyNumberFormat="true" applyFont="true" applyFill="true" applyBorder="true" applyAlignment="true" applyProtection="true">
      <alignment horizontal="right" vertical="center"/>
    </xf>
    <xf numFmtId="0" fontId="2" fillId="0" borderId="1" xfId="0" applyNumberFormat="true" applyFont="true" applyFill="true" applyBorder="true" applyAlignment="true" applyProtection="true">
      <alignment horizontal="left" vertical="center"/>
    </xf>
    <xf numFmtId="3" fontId="2" fillId="0" borderId="1" xfId="0" applyNumberFormat="true" applyFont="true" applyFill="true" applyBorder="true" applyAlignment="true" applyProtection="true">
      <alignment horizontal="right" vertical="center"/>
    </xf>
    <xf numFmtId="0" fontId="2" fillId="0" borderId="0" xfId="0" applyFont="true" applyFill="true" applyAlignment="true">
      <alignment wrapText="true"/>
    </xf>
    <xf numFmtId="0" fontId="1" fillId="0" borderId="0" xfId="0" applyFont="true" applyFill="true" applyBorder="true" applyAlignment="true"/>
    <xf numFmtId="0" fontId="1" fillId="0" borderId="0" xfId="0" applyFont="true" applyFill="true" applyAlignment="true">
      <alignment wrapText="true"/>
    </xf>
    <xf numFmtId="177" fontId="1" fillId="0" borderId="0" xfId="0" applyNumberFormat="true" applyFont="true" applyFill="true" applyAlignment="true">
      <alignment wrapText="true"/>
    </xf>
    <xf numFmtId="0" fontId="25" fillId="0" borderId="0" xfId="0" applyNumberFormat="true" applyFont="true" applyFill="true" applyAlignment="true" applyProtection="true">
      <alignment horizontal="center" vertical="center"/>
    </xf>
    <xf numFmtId="177" fontId="25" fillId="0" borderId="0" xfId="0" applyNumberFormat="true" applyFont="true" applyFill="true" applyAlignment="true" applyProtection="true">
      <alignment horizontal="center" vertical="center" wrapText="true"/>
    </xf>
    <xf numFmtId="0" fontId="2" fillId="0" borderId="0" xfId="0" applyNumberFormat="true" applyFont="true" applyFill="true" applyAlignment="true" applyProtection="true">
      <alignment vertical="center"/>
    </xf>
    <xf numFmtId="0" fontId="2" fillId="0" borderId="0" xfId="0" applyNumberFormat="true" applyFont="true" applyFill="true" applyAlignment="true" applyProtection="true">
      <alignment vertical="center" wrapText="true"/>
    </xf>
    <xf numFmtId="177" fontId="2" fillId="0" borderId="0" xfId="0" applyNumberFormat="true" applyFont="true" applyFill="true" applyAlignment="true" applyProtection="true">
      <alignment vertical="center" wrapText="true"/>
    </xf>
    <xf numFmtId="177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 applyProtection="true">
      <alignment horizontal="left" vertical="center"/>
    </xf>
    <xf numFmtId="3" fontId="5" fillId="0" borderId="1" xfId="0" applyNumberFormat="true" applyFont="true" applyFill="true" applyBorder="true" applyAlignment="true" applyProtection="true">
      <alignment horizontal="right" vertical="center"/>
    </xf>
    <xf numFmtId="0" fontId="5" fillId="0" borderId="1" xfId="0" applyNumberFormat="true" applyFont="true" applyFill="true" applyBorder="true" applyAlignment="true" applyProtection="true">
      <alignment horizontal="left" vertical="center"/>
    </xf>
    <xf numFmtId="0" fontId="2" fillId="0" borderId="0" xfId="0" applyNumberFormat="true" applyFont="true" applyFill="true" applyAlignment="true" applyProtection="true">
      <alignment horizontal="right" vertical="center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vertical="center"/>
    </xf>
    <xf numFmtId="3" fontId="25" fillId="0" borderId="0" xfId="0" applyNumberFormat="true" applyFont="true" applyFill="true" applyAlignment="true">
      <alignment horizontal="center" vertical="center"/>
    </xf>
    <xf numFmtId="3" fontId="2" fillId="0" borderId="1" xfId="0" applyNumberFormat="true" applyFont="true" applyFill="true" applyBorder="true" applyAlignment="true">
      <alignment horizontal="center" vertical="center" wrapText="true"/>
    </xf>
    <xf numFmtId="177" fontId="2" fillId="0" borderId="1" xfId="0" applyNumberFormat="true" applyFont="true" applyFill="true" applyBorder="true" applyAlignment="true" applyProtection="true">
      <alignment vertical="center"/>
    </xf>
    <xf numFmtId="177" fontId="2" fillId="0" borderId="6" xfId="0" applyNumberFormat="true" applyFont="true" applyFill="true" applyBorder="true" applyAlignment="true" applyProtection="true">
      <alignment horizontal="right" vertical="center"/>
    </xf>
    <xf numFmtId="177" fontId="2" fillId="0" borderId="7" xfId="0" applyNumberFormat="true" applyFont="true" applyFill="true" applyBorder="true" applyAlignment="true" applyProtection="true">
      <alignment vertical="center"/>
    </xf>
    <xf numFmtId="177" fontId="2" fillId="0" borderId="4" xfId="0" applyNumberFormat="true" applyFont="true" applyFill="true" applyBorder="true" applyAlignment="true" applyProtection="true">
      <alignment horizontal="right" vertical="center"/>
    </xf>
    <xf numFmtId="1" fontId="5" fillId="0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5" fillId="0" borderId="1" xfId="0" applyFont="true" applyFill="true" applyBorder="true" applyAlignment="true">
      <alignment vertical="center" wrapText="true"/>
    </xf>
    <xf numFmtId="0" fontId="5" fillId="0" borderId="1" xfId="0" applyFont="true" applyFill="true" applyBorder="true" applyAlignment="true" applyProtection="true">
      <alignment vertical="center" wrapText="true"/>
      <protection locked="false"/>
    </xf>
    <xf numFmtId="0" fontId="5" fillId="0" borderId="0" xfId="0" applyFont="true" applyFill="true">
      <alignment vertical="center"/>
    </xf>
    <xf numFmtId="0" fontId="11" fillId="0" borderId="0" xfId="0" applyFont="true" applyFill="true">
      <alignment vertical="center"/>
    </xf>
    <xf numFmtId="0" fontId="11" fillId="0" borderId="0" xfId="0" applyFont="true" applyFill="true" applyAlignment="true">
      <alignment vertical="center"/>
    </xf>
    <xf numFmtId="0" fontId="21" fillId="0" borderId="0" xfId="0" applyFont="true" applyFill="true" applyAlignment="true">
      <alignment vertical="center"/>
    </xf>
    <xf numFmtId="0" fontId="21" fillId="0" borderId="0" xfId="0" applyFont="true" applyFill="true" applyAlignment="true">
      <alignment horizontal="center" vertical="center"/>
    </xf>
    <xf numFmtId="41" fontId="11" fillId="0" borderId="0" xfId="0" applyNumberFormat="true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41" fontId="2" fillId="0" borderId="1" xfId="0" applyNumberFormat="true" applyFont="true" applyFill="true" applyBorder="true" applyAlignment="true">
      <alignment horizontal="center" vertical="center"/>
    </xf>
    <xf numFmtId="0" fontId="2" fillId="0" borderId="7" xfId="0" applyNumberFormat="true" applyFont="true" applyFill="true" applyBorder="true" applyAlignment="true" applyProtection="true">
      <alignment horizontal="left" vertical="center"/>
    </xf>
    <xf numFmtId="182" fontId="11" fillId="0" borderId="0" xfId="27" applyNumberFormat="true" applyFont="true" applyFill="true" applyAlignment="true">
      <alignment horizontal="center" vertical="center"/>
    </xf>
    <xf numFmtId="41" fontId="2" fillId="0" borderId="1" xfId="58" applyNumberFormat="true" applyFont="true" applyFill="true" applyBorder="true" applyAlignment="true">
      <alignment vertical="center"/>
    </xf>
    <xf numFmtId="0" fontId="7" fillId="0" borderId="1" xfId="0" applyFont="true" applyFill="true" applyBorder="true" applyAlignment="true">
      <alignment horizontal="left" vertical="center"/>
    </xf>
    <xf numFmtId="177" fontId="2" fillId="0" borderId="1" xfId="0" applyNumberFormat="true" applyFont="true" applyFill="true" applyBorder="true" applyAlignment="true">
      <alignment horizontal="right" vertical="center"/>
    </xf>
    <xf numFmtId="41" fontId="2" fillId="0" borderId="1" xfId="0" applyNumberFormat="true" applyFont="true" applyFill="true" applyBorder="true" applyAlignment="true">
      <alignment horizontal="right" vertical="center"/>
    </xf>
    <xf numFmtId="3" fontId="2" fillId="0" borderId="1" xfId="0" applyNumberFormat="true" applyFont="true" applyFill="true" applyBorder="true" applyAlignment="true">
      <alignment vertical="center"/>
    </xf>
    <xf numFmtId="179" fontId="12" fillId="0" borderId="1" xfId="27" applyNumberFormat="true" applyFont="true" applyFill="true" applyBorder="true" applyAlignment="true">
      <alignment horizontal="center" vertical="center"/>
    </xf>
    <xf numFmtId="179" fontId="12" fillId="0" borderId="0" xfId="0" applyNumberFormat="true" applyFont="true" applyFill="true">
      <alignment vertical="center"/>
    </xf>
    <xf numFmtId="0" fontId="26" fillId="0" borderId="0" xfId="0" applyFont="true" applyFill="true" applyAlignment="true">
      <alignment horizontal="center"/>
    </xf>
    <xf numFmtId="0" fontId="27" fillId="0" borderId="0" xfId="0" applyFont="true" applyFill="true" applyAlignment="true"/>
    <xf numFmtId="0" fontId="28" fillId="0" borderId="0" xfId="0" applyFont="true" applyFill="true" applyAlignment="true"/>
    <xf numFmtId="0" fontId="27" fillId="0" borderId="0" xfId="4" applyFont="true" applyFill="true" applyBorder="true" applyAlignment="true"/>
    <xf numFmtId="57" fontId="27" fillId="0" borderId="0" xfId="0" applyNumberFormat="true" applyFont="true" applyFill="true" applyAlignment="true"/>
    <xf numFmtId="0" fontId="29" fillId="0" borderId="0" xfId="0" applyFont="true" applyFill="true" applyAlignment="true"/>
  </cellXfs>
  <cellStyles count="80">
    <cellStyle name="常规" xfId="0" builtinId="0"/>
    <cellStyle name="千位分隔 3" xfId="1"/>
    <cellStyle name="千位分隔 2 2" xfId="2"/>
    <cellStyle name="常规_Sheet1 2" xfId="3"/>
    <cellStyle name="常规 10 10" xfId="4"/>
    <cellStyle name="常规 2" xfId="5"/>
    <cellStyle name="常规 14 140" xfId="6"/>
    <cellStyle name="样式 1" xfId="7"/>
    <cellStyle name="常规_2013年国有资本经营预算草案0107" xfId="8"/>
    <cellStyle name="40% - 强调文字颜色 1" xfId="9" builtinId="31"/>
    <cellStyle name="60% - 强调文字颜色 4" xfId="10" builtinId="44"/>
    <cellStyle name="常规_2015年自治区本级社会保险基金预算收支决算表（6.8） 2" xfId="11"/>
    <cellStyle name="适中" xfId="12" builtinId="28"/>
    <cellStyle name="警告文本" xfId="13" builtinId="11"/>
    <cellStyle name="20% - 强调文字颜色 6" xfId="14" builtinId="50"/>
    <cellStyle name="差" xfId="15" builtinId="27"/>
    <cellStyle name="强调文字颜色 2" xfId="16" builtinId="33"/>
    <cellStyle name="常规 28" xfId="17"/>
    <cellStyle name="汇总" xfId="18" builtinId="25"/>
    <cellStyle name="强调文字颜色 5" xfId="19" builtinId="45"/>
    <cellStyle name="20% - 强调文字颜色 1" xfId="20" builtinId="30"/>
    <cellStyle name="40% - 强调文字颜色 4" xfId="21" builtinId="43"/>
    <cellStyle name="常规 4" xfId="22"/>
    <cellStyle name="标题 4" xfId="23" builtinId="19"/>
    <cellStyle name="标题 2" xfId="24" builtinId="17"/>
    <cellStyle name="百分比" xfId="25" builtinId="5"/>
    <cellStyle name="常规_附表2：2015年基金预算调整表(初稿）" xfId="26"/>
    <cellStyle name="千位分隔" xfId="27" builtinId="3"/>
    <cellStyle name="货币" xfId="28" builtinId="4"/>
    <cellStyle name="常规 9" xfId="29"/>
    <cellStyle name="常规_Sheet1_1 2 2" xfId="30"/>
    <cellStyle name="好" xfId="31" builtinId="26"/>
    <cellStyle name="60% - 强调文字颜色 3" xfId="32" builtinId="40"/>
    <cellStyle name="常规_Sheet1" xfId="33"/>
    <cellStyle name="千位分隔[0]" xfId="34" builtinId="6"/>
    <cellStyle name="60% - 强调文字颜色 1" xfId="35" builtinId="32"/>
    <cellStyle name="计算" xfId="36" builtinId="22"/>
    <cellStyle name="链接单元格" xfId="37" builtinId="24"/>
    <cellStyle name="注释" xfId="38" builtinId="10"/>
    <cellStyle name="解释性文本" xfId="39" builtinId="53"/>
    <cellStyle name="Normal" xfId="40"/>
    <cellStyle name="货币[0]" xfId="41" builtinId="7"/>
    <cellStyle name="20% - 强调文字颜色 3" xfId="42" builtinId="38"/>
    <cellStyle name="常规 10" xfId="43"/>
    <cellStyle name="40% - 强调文字颜色 6" xfId="44" builtinId="51"/>
    <cellStyle name="常规 6" xfId="45"/>
    <cellStyle name="输出" xfId="46" builtinId="21"/>
    <cellStyle name="超链接" xfId="47" builtinId="8"/>
    <cellStyle name="输入" xfId="48" builtinId="20"/>
    <cellStyle name="千位分隔 15" xfId="49"/>
    <cellStyle name="标题 1" xfId="50" builtinId="16"/>
    <cellStyle name="常规 55" xfId="51"/>
    <cellStyle name="检查单元格" xfId="52" builtinId="23"/>
    <cellStyle name="标题 3" xfId="53" builtinId="18"/>
    <cellStyle name="已访问的超链接" xfId="54" builtinId="9"/>
    <cellStyle name="标题" xfId="55" builtinId="15"/>
    <cellStyle name="强调文字颜色 1" xfId="56" builtinId="29"/>
    <cellStyle name="常规 9 2 2" xfId="57"/>
    <cellStyle name="千位分隔 2 2 2" xfId="58"/>
    <cellStyle name="20% - 强调文字颜色 2" xfId="59" builtinId="34"/>
    <cellStyle name="常规 48 2" xfId="60"/>
    <cellStyle name="40% - 强调文字颜色 5" xfId="61" builtinId="47"/>
    <cellStyle name="常规_Sheet2_本级支" xfId="62"/>
    <cellStyle name="40% - 强调文字颜色 2" xfId="63" builtinId="35"/>
    <cellStyle name="60% - 强调文字颜色 5" xfId="64" builtinId="48"/>
    <cellStyle name="60% - 强调文字颜色 2" xfId="65" builtinId="36"/>
    <cellStyle name="强调文字颜色 3" xfId="66" builtinId="37"/>
    <cellStyle name="40% - 强调文字颜色 3" xfId="67" builtinId="39"/>
    <cellStyle name="60% - 强调文字颜色 6" xfId="68" builtinId="52"/>
    <cellStyle name="强调文字颜色 4" xfId="69" builtinId="41"/>
    <cellStyle name="常规_广西壮族自治区全区与自治区本级2012年预算执行情况和2013年预算（草案）（最终）" xfId="70"/>
    <cellStyle name="20% - 强调文字颜色 4" xfId="71" builtinId="42"/>
    <cellStyle name="常规 15 2 10" xfId="72"/>
    <cellStyle name="常规 2 10_转移（补助下级）" xfId="73"/>
    <cellStyle name="20% - 强调文字颜色 5" xfId="74" builtinId="46"/>
    <cellStyle name="强调文字颜色 6" xfId="75" builtinId="49"/>
    <cellStyle name="千位分隔 2" xfId="76"/>
    <cellStyle name="常规 2 3" xfId="77"/>
    <cellStyle name="常规_全区社保 2 2" xfId="78"/>
    <cellStyle name="常规 2_转移（补助下级）" xfId="79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7" Type="http://schemas.openxmlformats.org/officeDocument/2006/relationships/sharedStrings" Target="sharedStrings.xml"/><Relationship Id="rId36" Type="http://schemas.openxmlformats.org/officeDocument/2006/relationships/styles" Target="styles.xml"/><Relationship Id="rId35" Type="http://schemas.openxmlformats.org/officeDocument/2006/relationships/theme" Target="theme/theme1.xml"/><Relationship Id="rId34" Type="http://schemas.openxmlformats.org/officeDocument/2006/relationships/externalLink" Target="externalLinks/externalLink9.xml"/><Relationship Id="rId33" Type="http://schemas.openxmlformats.org/officeDocument/2006/relationships/externalLink" Target="externalLinks/externalLink8.xml"/><Relationship Id="rId32" Type="http://schemas.openxmlformats.org/officeDocument/2006/relationships/externalLink" Target="externalLinks/externalLink7.xml"/><Relationship Id="rId31" Type="http://schemas.openxmlformats.org/officeDocument/2006/relationships/externalLink" Target="externalLinks/externalLink6.xml"/><Relationship Id="rId30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4.xml"/><Relationship Id="rId28" Type="http://schemas.openxmlformats.org/officeDocument/2006/relationships/externalLink" Target="externalLinks/externalLink3.xml"/><Relationship Id="rId27" Type="http://schemas.openxmlformats.org/officeDocument/2006/relationships/externalLink" Target="externalLinks/externalLink2.xml"/><Relationship Id="rId26" Type="http://schemas.openxmlformats.org/officeDocument/2006/relationships/externalLink" Target="externalLinks/externalLink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pieChart>
        <c:varyColors val="true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0"/>
          <c:dPt>
            <c:idx val="0"/>
            <c:bubble3D val="false"/>
            <c:explosion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%" sourceLinked="false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true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false"/>
            <c:showVal val="false"/>
            <c:showCatName val="true"/>
            <c:showSerName val="false"/>
            <c:showPercent val="true"/>
            <c:showBubbleSize val="false"/>
            <c:separator>
</c:separator>
            <c:showLeaderLines val="true"/>
            <c:extLst>
              <c:ext xmlns:c15="http://schemas.microsoft.com/office/drawing/2012/chart" uri="{CE6537A1-D6FC-4f65-9D91-7224C49458BB}">
                <c15:layout/>
                <c15:showLeaderLines val="true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  <c:showLeaderLines val="true"/>
        </c:dLbls>
        <c:firstSliceAng val="0"/>
      </c:pieChart>
      <c:spPr>
        <a:noFill/>
        <a:ln>
          <a:noFill/>
        </a:ln>
        <a:effectLst/>
      </c:spPr>
    </c:plotArea>
    <c:plotVisOnly val="true"/>
    <c:dispBlanksAs val="zero"/>
    <c:showDLblsOverMax val="false"/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true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80604020202020204" pitchFamily="7" charset="0"/>
          <a:ea typeface="Arial" panose="02080604020202020204" pitchFamily="7" charset="0"/>
          <a:cs typeface="Arial" panose="02080604020202020204" pitchFamily="7" charset="0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pieChart>
        <c:varyColors val="true"/>
        <c:ser>
          <c:idx val="0"/>
          <c:order val="0"/>
          <c:spPr>
            <a:solidFill>
              <a:srgbClr val="9999FF"/>
            </a:solidFill>
            <a:ln w="25400">
              <a:noFill/>
            </a:ln>
          </c:spPr>
          <c:explosion val="0"/>
          <c:dPt>
            <c:idx val="0"/>
            <c:bubble3D val="false"/>
            <c:explosion val="0"/>
            <c:spPr>
              <a:solidFill>
                <a:srgbClr val="9999FF"/>
              </a:solidFill>
              <a:ln w="25400">
                <a:noFill/>
              </a:ln>
            </c:spPr>
          </c:dPt>
          <c:dLbls>
            <c:numFmt formatCode="0.0%" sourceLinked="false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true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false"/>
            <c:showVal val="false"/>
            <c:showCatName val="true"/>
            <c:showSerName val="false"/>
            <c:showPercent val="true"/>
            <c:showBubbleSize val="false"/>
            <c:separator>
</c:separator>
            <c:showLeaderLines val="true"/>
            <c:extLst>
              <c:ext xmlns:c15="http://schemas.microsoft.com/office/drawing/2012/chart" uri="{CE6537A1-D6FC-4f65-9D91-7224C49458BB}">
                <c15:layout/>
                <c15:showLeaderLines val="true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  <c:showLeaderLines val="true"/>
        </c:dLbls>
        <c:firstSliceAng val="0"/>
      </c:pieChart>
      <c:spPr>
        <a:noFill/>
        <a:ln>
          <a:noFill/>
        </a:ln>
        <a:effectLst/>
      </c:spPr>
    </c:plotArea>
    <c:plotVisOnly val="true"/>
    <c:dispBlanksAs val="zero"/>
    <c:showDLblsOverMax val="false"/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true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80604020202020204" pitchFamily="7" charset="0"/>
          <a:ea typeface="Arial" panose="02080604020202020204" pitchFamily="7" charset="0"/>
          <a:cs typeface="Arial" panose="02080604020202020204" pitchFamily="7" charset="0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pieChart>
        <c:varyColors val="true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0"/>
          <c:dPt>
            <c:idx val="0"/>
            <c:bubble3D val="false"/>
            <c:explosion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%" sourceLinked="false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true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false"/>
            <c:showVal val="false"/>
            <c:showCatName val="true"/>
            <c:showSerName val="false"/>
            <c:showPercent val="true"/>
            <c:showBubbleSize val="false"/>
            <c:separator>
</c:separator>
            <c:showLeaderLines val="true"/>
            <c:extLst>
              <c:ext xmlns:c15="http://schemas.microsoft.com/office/drawing/2012/chart" uri="{CE6537A1-D6FC-4f65-9D91-7224C49458BB}">
                <c15:layout/>
                <c15:showLeaderLines val="true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  <c:showLeaderLines val="true"/>
        </c:dLbls>
        <c:firstSliceAng val="0"/>
      </c:pieChart>
      <c:spPr>
        <a:noFill/>
        <a:ln>
          <a:noFill/>
        </a:ln>
        <a:effectLst/>
      </c:spPr>
    </c:plotArea>
    <c:plotVisOnly val="true"/>
    <c:dispBlanksAs val="zero"/>
    <c:showDLblsOverMax val="false"/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true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80604020202020204" pitchFamily="7" charset="0"/>
          <a:ea typeface="Arial" panose="02080604020202020204" pitchFamily="7" charset="0"/>
          <a:cs typeface="Arial" panose="02080604020202020204" pitchFamily="7" charset="0"/>
        </a:defRPr>
      </a:pPr>
    </a:p>
  </c:txPr>
  <c:externalData r:id="rId1">
    <c:autoUpdate val="false"/>
  </c:externalData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pieChart>
        <c:varyColors val="true"/>
        <c:ser>
          <c:idx val="0"/>
          <c:order val="0"/>
          <c:spPr>
            <a:solidFill>
              <a:srgbClr val="9999FF"/>
            </a:solidFill>
            <a:ln w="25400">
              <a:noFill/>
            </a:ln>
          </c:spPr>
          <c:explosion val="0"/>
          <c:dPt>
            <c:idx val="0"/>
            <c:bubble3D val="false"/>
            <c:explosion val="0"/>
            <c:spPr>
              <a:solidFill>
                <a:srgbClr val="9999FF"/>
              </a:solidFill>
              <a:ln w="25400">
                <a:noFill/>
              </a:ln>
            </c:spPr>
          </c:dPt>
          <c:dLbls>
            <c:numFmt formatCode="0.0%" sourceLinked="false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true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false"/>
            <c:showVal val="false"/>
            <c:showCatName val="true"/>
            <c:showSerName val="false"/>
            <c:showPercent val="true"/>
            <c:showBubbleSize val="false"/>
            <c:separator>
</c:separator>
            <c:showLeaderLines val="true"/>
            <c:extLst>
              <c:ext xmlns:c15="http://schemas.microsoft.com/office/drawing/2012/chart" uri="{CE6537A1-D6FC-4f65-9D91-7224C49458BB}">
                <c15:layout/>
                <c15:showLeaderLines val="true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  <c:showLeaderLines val="true"/>
        </c:dLbls>
        <c:firstSliceAng val="0"/>
      </c:pieChart>
      <c:spPr>
        <a:noFill/>
        <a:ln>
          <a:noFill/>
        </a:ln>
        <a:effectLst/>
      </c:spPr>
    </c:plotArea>
    <c:plotVisOnly val="true"/>
    <c:dispBlanksAs val="zero"/>
    <c:showDLblsOverMax val="false"/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true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80604020202020204" pitchFamily="7" charset="0"/>
          <a:ea typeface="Arial" panose="02080604020202020204" pitchFamily="7" charset="0"/>
          <a:cs typeface="Arial" panose="02080604020202020204" pitchFamily="7" charset="0"/>
        </a:defRPr>
      </a:pPr>
    </a:p>
  </c:txPr>
  <c:externalData r:id="rId1">
    <c:autoUpdate val="false"/>
  </c:externalData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pieChart>
        <c:varyColors val="true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0"/>
          <c:dPt>
            <c:idx val="0"/>
            <c:bubble3D val="false"/>
            <c:explosion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%" sourceLinked="false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true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false"/>
            <c:showVal val="false"/>
            <c:showCatName val="true"/>
            <c:showSerName val="false"/>
            <c:showPercent val="true"/>
            <c:showBubbleSize val="false"/>
            <c:separator>
</c:separator>
            <c:showLeaderLines val="true"/>
            <c:extLst>
              <c:ext xmlns:c15="http://schemas.microsoft.com/office/drawing/2012/chart" uri="{CE6537A1-D6FC-4f65-9D91-7224C49458BB}">
                <c15:layout/>
                <c15:showLeaderLines val="true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  <c:showLeaderLines val="true"/>
        </c:dLbls>
        <c:firstSliceAng val="0"/>
      </c:pieChart>
      <c:spPr>
        <a:noFill/>
        <a:ln>
          <a:noFill/>
        </a:ln>
        <a:effectLst/>
      </c:spPr>
    </c:plotArea>
    <c:plotVisOnly val="true"/>
    <c:dispBlanksAs val="zero"/>
    <c:showDLblsOverMax val="false"/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true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80604020202020204" pitchFamily="7" charset="0"/>
          <a:ea typeface="Arial" panose="02080604020202020204" pitchFamily="7" charset="0"/>
          <a:cs typeface="Arial" panose="02080604020202020204" pitchFamily="7" charset="0"/>
        </a:defRPr>
      </a:pPr>
    </a:p>
  </c:txPr>
  <c:externalData r:id="rId1">
    <c:autoUpdate val="false"/>
  </c:externalData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pieChart>
        <c:varyColors val="true"/>
        <c:ser>
          <c:idx val="0"/>
          <c:order val="0"/>
          <c:spPr>
            <a:solidFill>
              <a:srgbClr val="9999FF"/>
            </a:solidFill>
            <a:ln w="25400">
              <a:noFill/>
            </a:ln>
          </c:spPr>
          <c:explosion val="0"/>
          <c:dPt>
            <c:idx val="0"/>
            <c:bubble3D val="false"/>
            <c:explosion val="0"/>
            <c:spPr>
              <a:solidFill>
                <a:srgbClr val="9999FF"/>
              </a:solidFill>
              <a:ln w="25400">
                <a:noFill/>
              </a:ln>
            </c:spPr>
          </c:dPt>
          <c:dLbls>
            <c:numFmt formatCode="0.0%" sourceLinked="false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true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false"/>
            <c:showVal val="false"/>
            <c:showCatName val="true"/>
            <c:showSerName val="false"/>
            <c:showPercent val="true"/>
            <c:showBubbleSize val="false"/>
            <c:separator>
</c:separator>
            <c:showLeaderLines val="true"/>
            <c:extLst>
              <c:ext xmlns:c15="http://schemas.microsoft.com/office/drawing/2012/chart" uri="{CE6537A1-D6FC-4f65-9D91-7224C49458BB}">
                <c15:layout/>
                <c15:showLeaderLines val="true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  <c:showLeaderLines val="true"/>
        </c:dLbls>
        <c:firstSliceAng val="0"/>
      </c:pieChart>
      <c:spPr>
        <a:noFill/>
        <a:ln>
          <a:noFill/>
        </a:ln>
        <a:effectLst/>
      </c:spPr>
    </c:plotArea>
    <c:plotVisOnly val="true"/>
    <c:dispBlanksAs val="zero"/>
    <c:showDLblsOverMax val="false"/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true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80604020202020204" pitchFamily="7" charset="0"/>
          <a:ea typeface="Arial" panose="02080604020202020204" pitchFamily="7" charset="0"/>
          <a:cs typeface="Arial" panose="02080604020202020204" pitchFamily="7" charset="0"/>
        </a:defRPr>
      </a:pPr>
    </a:p>
  </c:txPr>
  <c:externalData r:id="rId1">
    <c:autoUpdate val="false"/>
  </c:externalData>
</c:chartSpace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0</xdr:colOff>
      <xdr:row>104</xdr:row>
      <xdr:rowOff>0</xdr:rowOff>
    </xdr:from>
    <xdr:to>
      <xdr:col>6</xdr:col>
      <xdr:colOff>1477645</xdr:colOff>
      <xdr:row>104</xdr:row>
      <xdr:rowOff>0</xdr:rowOff>
    </xdr:to>
    <xdr:graphicFrame>
      <xdr:nvGraphicFramePr>
        <xdr:cNvPr id="196481" name="Chart 1034"/>
        <xdr:cNvGraphicFramePr>
          <a:graphicFrameLocks noChangeAspect="true"/>
        </xdr:cNvGraphicFramePr>
      </xdr:nvGraphicFramePr>
      <xdr:xfrm>
        <a:off x="6445885" y="23867110"/>
        <a:ext cx="147764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104</xdr:row>
      <xdr:rowOff>0</xdr:rowOff>
    </xdr:from>
    <xdr:to>
      <xdr:col>6</xdr:col>
      <xdr:colOff>1553210</xdr:colOff>
      <xdr:row>104</xdr:row>
      <xdr:rowOff>0</xdr:rowOff>
    </xdr:to>
    <xdr:graphicFrame>
      <xdr:nvGraphicFramePr>
        <xdr:cNvPr id="196482" name="Chart 1037"/>
        <xdr:cNvGraphicFramePr>
          <a:graphicFrameLocks noChangeAspect="true"/>
        </xdr:cNvGraphicFramePr>
      </xdr:nvGraphicFramePr>
      <xdr:xfrm>
        <a:off x="6445885" y="23867110"/>
        <a:ext cx="155321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0</xdr:colOff>
      <xdr:row>104</xdr:row>
      <xdr:rowOff>0</xdr:rowOff>
    </xdr:from>
    <xdr:to>
      <xdr:col>6</xdr:col>
      <xdr:colOff>1477645</xdr:colOff>
      <xdr:row>104</xdr:row>
      <xdr:rowOff>0</xdr:rowOff>
    </xdr:to>
    <xdr:graphicFrame>
      <xdr:nvGraphicFramePr>
        <xdr:cNvPr id="2" name="Chart 1034"/>
        <xdr:cNvGraphicFramePr>
          <a:graphicFrameLocks noChangeAspect="true"/>
        </xdr:cNvGraphicFramePr>
      </xdr:nvGraphicFramePr>
      <xdr:xfrm>
        <a:off x="6445885" y="23867110"/>
        <a:ext cx="147764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0</xdr:colOff>
      <xdr:row>104</xdr:row>
      <xdr:rowOff>0</xdr:rowOff>
    </xdr:from>
    <xdr:to>
      <xdr:col>6</xdr:col>
      <xdr:colOff>1553210</xdr:colOff>
      <xdr:row>104</xdr:row>
      <xdr:rowOff>0</xdr:rowOff>
    </xdr:to>
    <xdr:graphicFrame>
      <xdr:nvGraphicFramePr>
        <xdr:cNvPr id="3" name="Chart 1037"/>
        <xdr:cNvGraphicFramePr>
          <a:graphicFrameLocks noChangeAspect="true"/>
        </xdr:cNvGraphicFramePr>
      </xdr:nvGraphicFramePr>
      <xdr:xfrm>
        <a:off x="6445885" y="23867110"/>
        <a:ext cx="155321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0</xdr:colOff>
      <xdr:row>9</xdr:row>
      <xdr:rowOff>0</xdr:rowOff>
    </xdr:from>
    <xdr:to>
      <xdr:col>6</xdr:col>
      <xdr:colOff>1477645</xdr:colOff>
      <xdr:row>9</xdr:row>
      <xdr:rowOff>0</xdr:rowOff>
    </xdr:to>
    <xdr:graphicFrame>
      <xdr:nvGraphicFramePr>
        <xdr:cNvPr id="2" name="Chart 1034"/>
        <xdr:cNvGraphicFramePr>
          <a:graphicFrameLocks noChangeAspect="true"/>
        </xdr:cNvGraphicFramePr>
      </xdr:nvGraphicFramePr>
      <xdr:xfrm>
        <a:off x="6445885" y="2382520"/>
        <a:ext cx="147764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9</xdr:row>
      <xdr:rowOff>0</xdr:rowOff>
    </xdr:from>
    <xdr:to>
      <xdr:col>6</xdr:col>
      <xdr:colOff>1553210</xdr:colOff>
      <xdr:row>9</xdr:row>
      <xdr:rowOff>0</xdr:rowOff>
    </xdr:to>
    <xdr:graphicFrame>
      <xdr:nvGraphicFramePr>
        <xdr:cNvPr id="3" name="Chart 1037"/>
        <xdr:cNvGraphicFramePr>
          <a:graphicFrameLocks noChangeAspect="true"/>
        </xdr:cNvGraphicFramePr>
      </xdr:nvGraphicFramePr>
      <xdr:xfrm>
        <a:off x="6445885" y="2382520"/>
        <a:ext cx="155321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Containers/com.tencent.xinWeChat/Data/Library/Application Support/com.tencent.xinWeChat/2.0b4.0.9/e4d3dc6d4ae15769967a46aad9c20a3b/Message/MessageTemp/94d4ed9c5b160d7fec3c793aec991dfd/File//Volumes/2024&#24180;/3.&#20020;&#26102;&#24037;&#20316;/5&#26376;/2022&#24180;&#25919;&#24220;&#20915;&#31639;/&#26611;&#22478;&#36130;&#25253;&#12308;2023&#12309;23&#21495;  &#26611;&#22478;&#21439;&#36130;&#25919;&#23616;&#20851;&#20110;&#23457;&#35758;&#26611;&#22478;&#21439;&#20154;&#27665;&#25919;&#24220;2022&#24180;&#36130;&#25919;&#20915;&#31639;&#25253;&#21578;&#30340;&#35831;&#31034;//Documents and Settings/User/&#26700;&#38754;/&#35838;&#39064;/&#21382;&#24180;&#22269;&#23478;&#20915;&#31639;/1993-2002&#24180;&#22269;&#23478;&#25910;&#20837;&#27604;&#36739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Containers/com.tencent.xinWeChat/Data/Library/Application Support/com.tencent.xinWeChat/2.0b4.0.9/e4d3dc6d4ae15769967a46aad9c20a3b/Message/MessageTemp/94d4ed9c5b160d7fec3c793aec991dfd/File//Volumes/2024&#24180;/3.&#20020;&#26102;&#24037;&#20316;/5&#26376;/2022&#24180;&#25919;&#24220;&#20915;&#31639;/&#26611;&#22478;&#36130;&#25253;&#12308;2023&#12309;23&#21495;  &#26611;&#22478;&#21439;&#36130;&#25919;&#23616;&#20851;&#20110;&#23457;&#35758;&#26611;&#22478;&#21439;&#20154;&#27665;&#25919;&#24220;2022&#24180;&#36130;&#25919;&#20915;&#31639;&#25253;&#21578;&#30340;&#35831;&#31034;//Documents and Settings/User/&#26700;&#38754;/&#35838;&#39064;/&#26032;&#24314;&#25991;&#20214;&#22841;/&#35838;&#39064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Containers/com.tencent.xinWeChat/Data/Library/Application Support/com.tencent.xinWeChat/2.0b4.0.9/e4d3dc6d4ae15769967a46aad9c20a3b/Message/MessageTemp/94d4ed9c5b160d7fec3c793aec991dfd/File//Volumes/2024&#24180;/3.&#20020;&#26102;&#24037;&#20316;/5&#26376;/2022&#24180;&#25919;&#24220;&#20915;&#31639;/&#26611;&#22478;&#36130;&#25253;&#12308;2023&#12309;23&#21495;  &#26611;&#22478;&#21439;&#36130;&#25919;&#23616;&#20851;&#20110;&#23457;&#35758;&#26611;&#22478;&#21439;&#20154;&#27665;&#25919;&#24220;2022&#24180;&#36130;&#25919;&#20915;&#31639;&#25253;&#21578;&#30340;&#35831;&#31034;///MAINSERVER/private/XHC/XLS/XJ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Containers/com.tencent.xinWeChat/Data/Library/Application Support/com.tencent.xinWeChat/2.0b4.0.9/e4d3dc6d4ae15769967a46aad9c20a3b/Message/MessageTemp/94d4ed9c5b160d7fec3c793aec991dfd/File//Volumes/2024&#24180;/3.&#20020;&#26102;&#24037;&#20316;/5&#26376;/2022&#24180;&#25919;&#24220;&#20915;&#31639;/&#26611;&#22478;&#36130;&#25253;&#12308;2023&#12309;23&#21495;  &#26611;&#22478;&#21439;&#36130;&#25919;&#23616;&#20851;&#20110;&#23457;&#35758;&#26611;&#22478;&#21439;&#20154;&#27665;&#25919;&#24220;2022&#24180;&#36130;&#25919;&#20915;&#31639;&#25253;&#21578;&#30340;&#35831;&#31034;///10.128.13.131/&#22320;&#26041;&#22788;&#20027;&#26426;/BY/YS3/97&#20915;&#31639;&#21306;&#21439;&#26368;&#21518;&#27719;&#2463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Containers/com.tencent.xinWeChat/Data/Library/Application Support/com.tencent.xinWeChat/2.0b4.0.9/e4d3dc6d4ae15769967a46aad9c20a3b/Message/MessageTemp/94d4ed9c5b160d7fec3c793aec991dfd/File//Volumes/2024&#24180;/3.&#20020;&#26102;&#24037;&#20316;/5&#26376;/2022&#24180;&#25919;&#24220;&#20915;&#31639;/&#26611;&#22478;&#36130;&#25253;&#12308;2023&#12309;23&#21495;  &#26611;&#22478;&#21439;&#36130;&#25919;&#23616;&#20851;&#20110;&#23457;&#35758;&#26611;&#22478;&#21439;&#20154;&#27665;&#25919;&#24220;2022&#24180;&#36130;&#25919;&#20915;&#31639;&#25253;&#21578;&#30340;&#35831;&#31034;///SHANGHAI_LF/&#39044;&#31639;&#22788;/BY/YS3/97&#20915;&#31639;&#21306;&#21439;&#26368;&#21518;&#27719;&#2463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Containers/com.tencent.xinWeChat/Data/Library/Application Support/com.tencent.xinWeChat/2.0b4.0.9/e4d3dc6d4ae15769967a46aad9c20a3b/Message/MessageTemp/94d4ed9c5b160d7fec3c793aec991dfd/File//Volumes/2024&#24180;/3.&#20020;&#26102;&#24037;&#20316;/5&#26376;/2022&#24180;&#25919;&#24220;&#20915;&#31639;/&#26611;&#22478;&#36130;&#25253;&#12308;2023&#12309;23&#21495;  &#26611;&#22478;&#21439;&#36130;&#25919;&#23616;&#20851;&#20110;&#23457;&#35758;&#26611;&#22478;&#21439;&#20154;&#27665;&#25919;&#24220;2022&#24180;&#36130;&#25919;&#20915;&#31639;&#25253;&#21578;&#30340;&#35831;&#31034;///DBSERVER/&#39044;&#31639;&#21496;/&#20849;&#20139;&#25968;&#25454;/&#21382;&#24180;&#20915;&#31639;/1996&#24180;/1996&#24180;&#30465;&#25253;&#20915;&#31639;/2021&#28246;&#21271;&#30465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Containers/com.tencent.xinWeChat/Data/Library/Application Support/com.tencent.xinWeChat/2.0b4.0.9/e4d3dc6d4ae15769967a46aad9c20a3b/Message/MessageTemp/94d4ed9c5b160d7fec3c793aec991dfd/File///Volumes/2024&#24180;/3.&#20020;&#26102;&#24037;&#20316;/5&#26376;/2022&#24180;&#25919;&#24220;&#20915;&#31639;/&#26611;&#22478;&#36130;&#25253;&#12308;2023&#12309;23&#21495;  &#26611;&#22478;&#21439;&#36130;&#25919;&#23616;&#20851;&#20110;&#23457;&#35758;&#26611;&#22478;&#21439;&#20154;&#27665;&#25919;&#24220;2022&#24180;&#36130;&#25919;&#20915;&#31639;&#25253;&#21578;&#30340;&#35831;&#31034;/A:/WINDOWS.000/Desktop/&#25105;&#30340;&#20844;&#25991;&#21253;/&#36213;&#21746;&#36132;&#25991;&#20214;&#22841;/&#25253;&#3492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Containers/com.tencent.xinWeChat/Data/Library/Application Support/com.tencent.xinWeChat/2.0b4.0.9/e4d3dc6d4ae15769967a46aad9c20a3b/Message/MessageTemp/94d4ed9c5b160d7fec3c793aec991dfd/File//Volumes/2024&#24180;/3.&#20020;&#26102;&#24037;&#20316;/5&#26376;/2022&#24180;&#25919;&#24220;&#20915;&#31639;/&#26611;&#22478;&#36130;&#25253;&#12308;2023&#12309;23&#21495;  &#26611;&#22478;&#21439;&#36130;&#25919;&#23616;&#20851;&#20110;&#23457;&#35758;&#26611;&#22478;&#21439;&#20154;&#27665;&#25919;&#24220;2022&#24180;&#36130;&#25919;&#20915;&#31639;&#25253;&#21578;&#30340;&#35831;&#31034;///10.128.13.131/&#22320;&#26041;&#22788;&#20027;&#26426;/&#36130;&#25919;&#20379;&#20859;&#20154;&#21592;&#20449;&#24687;&#34920;/&#25945;&#32946;/&#27896;&#27700;&#22235;&#2001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Containers/com.tencent.xinWeChat/Data/Library/Application Support/com.tencent.xinWeChat/2.0b4.0.9/e4d3dc6d4ae15769967a46aad9c20a3b/Message/MessageTemp/94d4ed9c5b160d7fec3c793aec991dfd/File//Volumes/2024&#24180;/3.&#20020;&#26102;&#24037;&#20316;/5&#26376;/2022&#24180;&#25919;&#24220;&#20915;&#31639;/&#26611;&#22478;&#36130;&#25253;&#12308;2023&#12309;23&#21495;  &#26611;&#22478;&#21439;&#36130;&#25919;&#23616;&#20851;&#20110;&#23457;&#35758;&#26611;&#22478;&#21439;&#20154;&#27665;&#25919;&#24220;2022&#24180;&#36130;&#25919;&#20915;&#31639;&#25253;&#21578;&#30340;&#35831;&#31034;///Budgetserver/&#39044;&#31639;&#21496;/BY/YS3/97&#20915;&#31639;&#21306;&#21439;&#26368;&#21518;&#27719;&#246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国家"/>
      <sheetName val="国家增长"/>
      <sheetName val="图表1"/>
      <sheetName val="收入增长"/>
      <sheetName val="图表3"/>
      <sheetName val="收入比重"/>
      <sheetName val="Sheet1"/>
      <sheetName val="中央"/>
      <sheetName val="中央增长"/>
      <sheetName val="地方"/>
      <sheetName val="地方增长"/>
      <sheetName val="所得税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地方税"/>
      <sheetName val="中央"/>
      <sheetName val="地方"/>
      <sheetName val="可持续发展指数"/>
      <sheetName val="可持续发展指数 (2)"/>
      <sheetName val="各地区GDP增长"/>
      <sheetName val="各地区GDP增长 (2)"/>
      <sheetName val="历年总人口人均财力"/>
      <sheetName val="历年地方本级支出"/>
      <sheetName val="一般收入简表"/>
      <sheetName val="Sheet2 (2)"/>
      <sheetName val="05明细"/>
      <sheetName val="中央地方及比重 (2)"/>
      <sheetName val="人均支出"/>
      <sheetName val="93-04地方本级支出占地方总收入比重 (2)"/>
      <sheetName val="地方总收支比较"/>
      <sheetName val="GDP"/>
      <sheetName val="GDP (2)"/>
      <sheetName val="1)"/>
      <sheetName val="历年集中增量"/>
      <sheetName val="历年集中增量 (2)"/>
      <sheetName val="历年集中两税增量"/>
      <sheetName val="历年集中所得税增量"/>
      <sheetName val="05集中增量"/>
      <sheetName val="05多负担"/>
      <sheetName val="2005集中增量"/>
      <sheetName val="历年集中增量分配"/>
      <sheetName val="历年财力性转移支付增量"/>
      <sheetName val="历年专项转移支付增量"/>
      <sheetName val="05转移支付简"/>
      <sheetName val="依赖程度3(转移支付总额除地方本级支出)"/>
      <sheetName val="Sheet2"/>
      <sheetName val="Sheet1"/>
      <sheetName val="留用比例图"/>
      <sheetName val="财力自给率图"/>
      <sheetName val="财力自给率图(返还作为自有收入)"/>
      <sheetName val="总人口人均财力差异系数图"/>
      <sheetName val="财政供养人口人均财力差异系数图"/>
      <sheetName val="历年地方总收入"/>
      <sheetName val="历年地方本级收入"/>
      <sheetName val="历年留用比例"/>
      <sheetName val="93-04地方本级支出占地方总收入比重"/>
      <sheetName val="94-04财力自给率"/>
      <sheetName val="94-04财力自给率(返还作为自有收入)"/>
      <sheetName val="国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Kx"/>
      <sheetName val="C01-1"/>
      <sheetName val="P1012001"/>
      <sheetName val="表二"/>
      <sheetName val="表五"/>
      <sheetName val="2012.2.2 (整合)"/>
      <sheetName val="2012.2.2"/>
      <sheetName val="全市结转"/>
      <sheetName val="提前告知数"/>
      <sheetName val="2012年财力"/>
      <sheetName val="类型"/>
      <sheetName val="人民银行"/>
      <sheetName val="中央"/>
      <sheetName val="2007"/>
      <sheetName val="#REF"/>
      <sheetName val="四月份月报"/>
      <sheetName val="单位编码"/>
      <sheetName val="DDETABLE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PKx"/>
      <sheetName val="2007"/>
      <sheetName val="差异系数"/>
      <sheetName val="data"/>
      <sheetName val="C01-1"/>
      <sheetName val="1-4余额表"/>
      <sheetName val="人民银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KKKKKKKK"/>
      <sheetName val="DDETABLE "/>
      <sheetName val="#REF"/>
      <sheetName val="POWER ASSUMPTIONS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农业人口"/>
      <sheetName val="Open"/>
      <sheetName val="事业发展"/>
      <sheetName val="G.1R-Shou COP Gf"/>
      <sheetName val="农业用地"/>
      <sheetName val="差异系数"/>
      <sheetName val="data"/>
      <sheetName val="公检法司编制"/>
      <sheetName val="行政编制"/>
      <sheetName val="人民银行"/>
      <sheetName val="2009"/>
      <sheetName val="GDP"/>
      <sheetName val="本年收入合计"/>
      <sheetName val="财政部和发改委范围"/>
      <sheetName val="2007"/>
      <sheetName val="国家"/>
      <sheetName val="分类"/>
      <sheetName val="市级专项格式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工商税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  <sheetName val="C01-2"/>
      <sheetName val="C10"/>
      <sheetName val="C11"/>
      <sheetName val="C12"/>
      <sheetName val="C13"/>
      <sheetName val="C14"/>
      <sheetName val="C15"/>
      <sheetName val="C14-2"/>
      <sheetName val="C16"/>
      <sheetName val="C17"/>
      <sheetName val="C02"/>
      <sheetName val="C03"/>
      <sheetName val="C04-1"/>
      <sheetName val="C04-2"/>
      <sheetName val="C05-1"/>
      <sheetName val="C05-2"/>
      <sheetName val="C06"/>
      <sheetName val="C07"/>
      <sheetName val="C08"/>
      <sheetName val="C09"/>
      <sheetName val="XL4Poppy"/>
      <sheetName val=""/>
      <sheetName val="KKKKKKKK"/>
      <sheetName val="G.1R-Shou COP Gf"/>
      <sheetName val="P1012001"/>
      <sheetName val="国家"/>
      <sheetName val="_x005f_x0000__x005f_x0000__x005f_x0000__x005f_x0000__x0"/>
      <sheetName val="分县数据"/>
      <sheetName val="_x005f_x005f_x005f_x0000__x005f_x005f_x005f_x0000__x005"/>
      <sheetName val="总表"/>
      <sheetName val="01北京市"/>
      <sheetName val="参数表"/>
      <sheetName val="经费权重"/>
      <sheetName val="_x005f_x0000__x005f_x0000__x005"/>
      <sheetName val="基础编码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_x005f_x005f_x005f_x005f_x005f_x005f_x005f_x0000__x005f"/>
      <sheetName val="中央"/>
      <sheetName val="人员支出"/>
      <sheetName val="农业人口"/>
      <sheetName val="#REF!"/>
      <sheetName val="事业发展"/>
      <sheetName val="_x005f_x005f_x005f_x005f_x005f_x005f_x005f_x005f_x005f_x005f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  <sheetName val="C01-1"/>
      <sheetName val="本年收入合计"/>
      <sheetName val="封面"/>
      <sheetName val="农业用地"/>
      <sheetName val="村级支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录入表"/>
      <sheetName val="人员信息录入表"/>
      <sheetName val="基础编码"/>
      <sheetName val="四月份月报"/>
      <sheetName val="01北京市"/>
      <sheetName val="P1012001"/>
      <sheetName val="区划对应表"/>
      <sheetName val="XL4Poppy"/>
      <sheetName val="C01-1"/>
      <sheetName val="国家"/>
      <sheetName val=""/>
      <sheetName val="20 运输公司"/>
      <sheetName val="基础数据"/>
      <sheetName val="_x005f_x0000__x005f_x0000__x005f_x0000__x005f_x0000__x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基础编码"/>
      <sheetName val="2002年一般预算收入"/>
      <sheetName val="财政供养人员增幅"/>
      <sheetName val="工商税收"/>
      <sheetName val="参数表"/>
      <sheetName val="区划对应表"/>
      <sheetName val="C01-1"/>
      <sheetName val="四月份月报"/>
      <sheetName val="村级支出"/>
      <sheetName val="国家"/>
      <sheetName val="2009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中央"/>
      <sheetName val="类型"/>
      <sheetName val="L24"/>
      <sheetName val="本年收入合计"/>
      <sheetName val="农业人口"/>
      <sheetName val="Sheet2"/>
      <sheetName val="长期股权投资D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4"/>
  <sheetViews>
    <sheetView showZeros="0" zoomScale="110" zoomScaleNormal="110" workbookViewId="0">
      <selection activeCell="I9" sqref="I9"/>
    </sheetView>
  </sheetViews>
  <sheetFormatPr defaultColWidth="9" defaultRowHeight="15.75"/>
  <cols>
    <col min="1" max="2" width="9" style="51"/>
    <col min="3" max="3" width="10.5" style="51"/>
    <col min="4" max="4" width="18.125" style="51"/>
    <col min="5" max="16384" width="9" style="51"/>
  </cols>
  <sheetData>
    <row r="1" s="51" customFormat="true" ht="26" customHeight="true" spans="1:6">
      <c r="A1" s="232" t="s">
        <v>0</v>
      </c>
      <c r="B1" s="232"/>
      <c r="C1" s="232"/>
      <c r="D1" s="232"/>
      <c r="E1" s="232"/>
      <c r="F1" s="232"/>
    </row>
    <row r="2" s="51" customFormat="true" ht="27.95" customHeight="true" spans="1:9">
      <c r="A2" s="233" t="s">
        <v>1</v>
      </c>
      <c r="B2" s="233"/>
      <c r="C2" s="233"/>
      <c r="D2" s="233"/>
      <c r="E2" s="233"/>
      <c r="F2" s="233"/>
      <c r="G2" s="233"/>
      <c r="H2" s="233"/>
      <c r="I2" s="233"/>
    </row>
    <row r="3" s="51" customFormat="true" ht="27.95" customHeight="true" spans="1:9">
      <c r="A3" s="233" t="s">
        <v>2</v>
      </c>
      <c r="B3" s="233"/>
      <c r="C3" s="233"/>
      <c r="D3" s="233"/>
      <c r="E3" s="233"/>
      <c r="F3" s="233"/>
      <c r="G3" s="233"/>
      <c r="H3" s="233"/>
      <c r="I3" s="233"/>
    </row>
    <row r="4" s="51" customFormat="true" ht="27.95" customHeight="true" spans="1:9">
      <c r="A4" s="233" t="s">
        <v>3</v>
      </c>
      <c r="B4" s="233"/>
      <c r="C4" s="233"/>
      <c r="D4" s="233"/>
      <c r="E4" s="233"/>
      <c r="F4" s="233"/>
      <c r="G4" s="233"/>
      <c r="H4" s="233"/>
      <c r="I4" s="233"/>
    </row>
    <row r="5" s="51" customFormat="true" ht="27.95" customHeight="true" spans="1:9">
      <c r="A5" s="233" t="s">
        <v>4</v>
      </c>
      <c r="B5" s="233"/>
      <c r="C5" s="233"/>
      <c r="D5" s="233"/>
      <c r="E5" s="233"/>
      <c r="F5" s="233"/>
      <c r="G5" s="233"/>
      <c r="H5" s="233"/>
      <c r="I5" s="233"/>
    </row>
    <row r="6" s="51" customFormat="true" ht="27.95" customHeight="true" spans="1:9">
      <c r="A6" s="233" t="s">
        <v>5</v>
      </c>
      <c r="B6" s="233"/>
      <c r="C6" s="233"/>
      <c r="D6" s="233"/>
      <c r="E6" s="233"/>
      <c r="F6" s="233"/>
      <c r="G6" s="233"/>
      <c r="H6" s="233"/>
      <c r="I6" s="233"/>
    </row>
    <row r="7" s="51" customFormat="true" ht="27.95" customHeight="true" spans="1:9">
      <c r="A7" s="233" t="s">
        <v>6</v>
      </c>
      <c r="B7" s="233"/>
      <c r="C7" s="233"/>
      <c r="D7" s="233"/>
      <c r="E7" s="233"/>
      <c r="F7" s="233"/>
      <c r="G7" s="233"/>
      <c r="H7" s="233"/>
      <c r="I7" s="233"/>
    </row>
    <row r="8" s="51" customFormat="true" ht="27.95" customHeight="true" spans="1:9">
      <c r="A8" s="233" t="s">
        <v>6</v>
      </c>
      <c r="B8" s="233"/>
      <c r="C8" s="233"/>
      <c r="D8" s="233"/>
      <c r="E8" s="233"/>
      <c r="F8" s="233"/>
      <c r="G8" s="233"/>
      <c r="H8" s="233"/>
      <c r="I8" s="233"/>
    </row>
    <row r="9" s="51" customFormat="true" ht="27.95" customHeight="true" spans="1:9">
      <c r="A9" s="233" t="s">
        <v>7</v>
      </c>
      <c r="B9" s="233"/>
      <c r="C9" s="233"/>
      <c r="D9" s="233"/>
      <c r="E9" s="233"/>
      <c r="F9" s="233"/>
      <c r="G9" s="233"/>
      <c r="H9" s="233"/>
      <c r="I9" s="233"/>
    </row>
    <row r="10" s="51" customFormat="true" ht="27.95" customHeight="true" spans="1:9">
      <c r="A10" s="233" t="s">
        <v>8</v>
      </c>
      <c r="B10" s="233"/>
      <c r="C10" s="233"/>
      <c r="D10" s="233"/>
      <c r="E10" s="233"/>
      <c r="F10" s="233"/>
      <c r="G10" s="233"/>
      <c r="H10" s="233"/>
      <c r="I10" s="233"/>
    </row>
    <row r="11" s="51" customFormat="true" ht="27.95" customHeight="true" spans="1:10">
      <c r="A11" s="233" t="s">
        <v>9</v>
      </c>
      <c r="B11" s="234"/>
      <c r="C11" s="234"/>
      <c r="D11" s="234"/>
      <c r="E11" s="234"/>
      <c r="F11" s="234"/>
      <c r="G11" s="234"/>
      <c r="H11" s="234"/>
      <c r="I11" s="234"/>
      <c r="J11" s="237"/>
    </row>
    <row r="12" s="51" customFormat="true" ht="26.25" customHeight="true" spans="1:9">
      <c r="A12" s="233" t="s">
        <v>10</v>
      </c>
      <c r="B12" s="233"/>
      <c r="C12" s="233"/>
      <c r="D12" s="233"/>
      <c r="E12" s="233"/>
      <c r="F12" s="233"/>
      <c r="G12" s="233"/>
      <c r="H12" s="233"/>
      <c r="I12" s="233"/>
    </row>
    <row r="13" s="51" customFormat="true" ht="25.7" customHeight="true" spans="1:9">
      <c r="A13" s="235" t="s">
        <v>11</v>
      </c>
      <c r="B13" s="236"/>
      <c r="C13" s="236"/>
      <c r="D13" s="236"/>
      <c r="E13" s="236"/>
      <c r="F13" s="236"/>
      <c r="G13" s="236"/>
      <c r="H13" s="236"/>
      <c r="I13" s="236"/>
    </row>
    <row r="14" ht="23.25" spans="1:1">
      <c r="A14" s="235" t="s">
        <v>12</v>
      </c>
    </row>
    <row r="15" ht="23.25" spans="1:1">
      <c r="A15" s="235" t="s">
        <v>13</v>
      </c>
    </row>
    <row r="16" ht="23.25" spans="1:1">
      <c r="A16" s="235" t="s">
        <v>14</v>
      </c>
    </row>
    <row r="17" ht="23.25" spans="1:1">
      <c r="A17" s="235" t="s">
        <v>15</v>
      </c>
    </row>
    <row r="18" ht="23.25" spans="1:1">
      <c r="A18" s="235" t="s">
        <v>16</v>
      </c>
    </row>
    <row r="19" ht="23.25" spans="1:1">
      <c r="A19" s="235" t="s">
        <v>17</v>
      </c>
    </row>
    <row r="20" ht="23.25" spans="1:1">
      <c r="A20" s="235" t="s">
        <v>18</v>
      </c>
    </row>
    <row r="21" ht="23.25" spans="1:1">
      <c r="A21" s="235" t="s">
        <v>19</v>
      </c>
    </row>
    <row r="22" ht="23.25" spans="1:1">
      <c r="A22" s="235" t="s">
        <v>20</v>
      </c>
    </row>
    <row r="23" ht="23.25" spans="1:1">
      <c r="A23" s="235" t="s">
        <v>21</v>
      </c>
    </row>
    <row r="24" ht="23.25" spans="1:1">
      <c r="A24" s="235" t="s">
        <v>22</v>
      </c>
    </row>
  </sheetData>
  <mergeCells count="1">
    <mergeCell ref="A1:F1"/>
  </mergeCells>
  <printOptions horizontalCentered="true"/>
  <pageMargins left="0.75" right="0.75" top="0.79" bottom="0.79" header="0.31" footer="0.31"/>
  <pageSetup paperSize="9" fitToHeight="0" orientation="landscape" useFirstPageNumber="true" horizontalDpi="600" verticalDpi="600"/>
  <headerFooter alignWithMargins="0">
    <evenFooter>&amp;L&amp;14—&amp;P—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110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D28" sqref="D28"/>
    </sheetView>
  </sheetViews>
  <sheetFormatPr defaultColWidth="9" defaultRowHeight="14.25"/>
  <cols>
    <col min="1" max="1" width="31.7666666666667" style="112" customWidth="true"/>
    <col min="2" max="2" width="11.9" style="151" customWidth="true"/>
    <col min="3" max="3" width="11.9" style="152" customWidth="true"/>
    <col min="4" max="4" width="11.9" style="151" customWidth="true"/>
    <col min="5" max="5" width="9" style="153" customWidth="true"/>
    <col min="6" max="6" width="8.125" style="153" customWidth="true"/>
    <col min="7" max="7" width="31.7666666666667" style="112" customWidth="true"/>
    <col min="8" max="10" width="11.9" style="154" customWidth="true"/>
    <col min="11" max="11" width="10.625" style="154" customWidth="true"/>
    <col min="12" max="12" width="9.75" style="154" customWidth="true"/>
    <col min="13" max="13" width="9.5" style="112" customWidth="true"/>
    <col min="14" max="16384" width="9" style="112"/>
  </cols>
  <sheetData>
    <row r="1" ht="36" customHeight="true" spans="1:12">
      <c r="A1" s="155" t="s">
        <v>23</v>
      </c>
      <c r="B1" s="156"/>
      <c r="C1" s="156"/>
      <c r="D1" s="156"/>
      <c r="E1" s="155"/>
      <c r="F1" s="155"/>
      <c r="G1" s="155"/>
      <c r="H1" s="156"/>
      <c r="I1" s="156"/>
      <c r="J1" s="156"/>
      <c r="K1" s="156"/>
      <c r="L1" s="156"/>
    </row>
    <row r="2" ht="18" customHeight="true" spans="1:12">
      <c r="A2" s="150"/>
      <c r="B2" s="152"/>
      <c r="D2" s="157"/>
      <c r="F2" s="162"/>
      <c r="L2" s="167" t="s">
        <v>24</v>
      </c>
    </row>
    <row r="3" s="148" customFormat="true" ht="31" customHeight="true" spans="1:12">
      <c r="A3" s="158" t="s">
        <v>25</v>
      </c>
      <c r="B3" s="43" t="s">
        <v>26</v>
      </c>
      <c r="C3" s="43" t="s">
        <v>27</v>
      </c>
      <c r="D3" s="43" t="s">
        <v>28</v>
      </c>
      <c r="E3" s="44" t="s">
        <v>29</v>
      </c>
      <c r="F3" s="113" t="s">
        <v>30</v>
      </c>
      <c r="G3" s="68" t="s">
        <v>31</v>
      </c>
      <c r="H3" s="43" t="s">
        <v>26</v>
      </c>
      <c r="I3" s="43" t="s">
        <v>27</v>
      </c>
      <c r="J3" s="43" t="s">
        <v>28</v>
      </c>
      <c r="K3" s="44" t="s">
        <v>29</v>
      </c>
      <c r="L3" s="113" t="s">
        <v>30</v>
      </c>
    </row>
    <row r="4" s="150" customFormat="true" ht="17.1" customHeight="true" spans="1:13">
      <c r="A4" s="168" t="s">
        <v>32</v>
      </c>
      <c r="B4" s="139">
        <v>28771</v>
      </c>
      <c r="C4" s="139">
        <v>42000</v>
      </c>
      <c r="D4" s="139">
        <v>35849</v>
      </c>
      <c r="E4" s="50">
        <f t="shared" ref="E4:E17" si="0">IF(B4&lt;&gt;0,ROUND(100*(D4/B4-1),1),"")</f>
        <v>24.6</v>
      </c>
      <c r="F4" s="50">
        <f t="shared" ref="F4:F27" si="1">IF(C4&lt;&gt;0,ROUND(100*(D4/C4),1),"")</f>
        <v>85.4</v>
      </c>
      <c r="G4" s="96" t="s">
        <v>33</v>
      </c>
      <c r="H4" s="229">
        <v>26429</v>
      </c>
      <c r="I4" s="229">
        <v>26569</v>
      </c>
      <c r="J4" s="229">
        <v>35067</v>
      </c>
      <c r="K4" s="50">
        <f t="shared" ref="K4:K67" si="2">IF(H4&lt;&gt;0,ROUND(100*(J4/H4-1),1),"")</f>
        <v>32.7</v>
      </c>
      <c r="L4" s="50">
        <f t="shared" ref="L4:L31" si="3">IF(I4&lt;&gt;0,ROUND(100*(J4/I4),1),"")</f>
        <v>132</v>
      </c>
      <c r="M4" s="231"/>
    </row>
    <row r="5" ht="17.1" customHeight="true" spans="1:13">
      <c r="A5" s="168" t="s">
        <v>34</v>
      </c>
      <c r="B5" s="139">
        <v>11912</v>
      </c>
      <c r="C5" s="139">
        <v>15000</v>
      </c>
      <c r="D5" s="139">
        <v>16372</v>
      </c>
      <c r="E5" s="50">
        <f t="shared" si="0"/>
        <v>37.4</v>
      </c>
      <c r="F5" s="50">
        <f t="shared" si="1"/>
        <v>109.1</v>
      </c>
      <c r="G5" s="96" t="s">
        <v>35</v>
      </c>
      <c r="H5" s="229"/>
      <c r="I5" s="229"/>
      <c r="J5" s="229"/>
      <c r="K5" s="230" t="str">
        <f t="shared" si="2"/>
        <v/>
      </c>
      <c r="L5" s="50" t="str">
        <f>IF(I5&lt;&gt;0,ROUND(100*(J5/56),1),"")</f>
        <v/>
      </c>
      <c r="M5" s="231"/>
    </row>
    <row r="6" ht="17.1" customHeight="true" spans="1:13">
      <c r="A6" s="168" t="s">
        <v>36</v>
      </c>
      <c r="B6" s="139">
        <v>4123</v>
      </c>
      <c r="C6" s="139">
        <v>6000</v>
      </c>
      <c r="D6" s="139">
        <v>4255</v>
      </c>
      <c r="E6" s="50">
        <f t="shared" si="0"/>
        <v>3.2</v>
      </c>
      <c r="F6" s="50">
        <f t="shared" si="1"/>
        <v>70.9</v>
      </c>
      <c r="G6" s="96" t="s">
        <v>37</v>
      </c>
      <c r="H6" s="229">
        <v>130</v>
      </c>
      <c r="I6" s="229">
        <v>139</v>
      </c>
      <c r="J6" s="229">
        <v>216</v>
      </c>
      <c r="K6" s="50">
        <f t="shared" si="2"/>
        <v>66.2</v>
      </c>
      <c r="L6" s="50">
        <f t="shared" si="3"/>
        <v>155.4</v>
      </c>
      <c r="M6" s="231"/>
    </row>
    <row r="7" ht="17.1" customHeight="true" spans="1:13">
      <c r="A7" s="168" t="s">
        <v>38</v>
      </c>
      <c r="B7" s="139">
        <v>629</v>
      </c>
      <c r="C7" s="139">
        <v>1000</v>
      </c>
      <c r="D7" s="139">
        <v>654</v>
      </c>
      <c r="E7" s="50">
        <f t="shared" si="0"/>
        <v>4</v>
      </c>
      <c r="F7" s="50">
        <f t="shared" si="1"/>
        <v>65.4</v>
      </c>
      <c r="G7" s="96" t="s">
        <v>39</v>
      </c>
      <c r="H7" s="229">
        <v>9536</v>
      </c>
      <c r="I7" s="229">
        <v>9896</v>
      </c>
      <c r="J7" s="229">
        <v>12976</v>
      </c>
      <c r="K7" s="50">
        <f t="shared" si="2"/>
        <v>36.1</v>
      </c>
      <c r="L7" s="50">
        <f t="shared" si="3"/>
        <v>131.1</v>
      </c>
      <c r="M7" s="231"/>
    </row>
    <row r="8" ht="17.1" customHeight="true" spans="1:13">
      <c r="A8" s="168" t="s">
        <v>40</v>
      </c>
      <c r="B8" s="139">
        <v>414</v>
      </c>
      <c r="C8" s="139">
        <v>700</v>
      </c>
      <c r="D8" s="139">
        <v>695</v>
      </c>
      <c r="E8" s="50">
        <f t="shared" si="0"/>
        <v>67.9</v>
      </c>
      <c r="F8" s="50">
        <f t="shared" si="1"/>
        <v>99.3</v>
      </c>
      <c r="G8" s="200" t="s">
        <v>41</v>
      </c>
      <c r="H8" s="229">
        <v>51727</v>
      </c>
      <c r="I8" s="229">
        <v>46819</v>
      </c>
      <c r="J8" s="229">
        <v>45863</v>
      </c>
      <c r="K8" s="50">
        <f t="shared" si="2"/>
        <v>-11.3</v>
      </c>
      <c r="L8" s="50">
        <f t="shared" si="3"/>
        <v>98</v>
      </c>
      <c r="M8" s="231"/>
    </row>
    <row r="9" ht="17.1" customHeight="true" spans="1:13">
      <c r="A9" s="168" t="s">
        <v>42</v>
      </c>
      <c r="B9" s="139">
        <v>1652</v>
      </c>
      <c r="C9" s="139">
        <v>2000</v>
      </c>
      <c r="D9" s="139">
        <v>1972</v>
      </c>
      <c r="E9" s="50">
        <f t="shared" si="0"/>
        <v>19.4</v>
      </c>
      <c r="F9" s="50">
        <f t="shared" si="1"/>
        <v>98.6</v>
      </c>
      <c r="G9" s="96" t="s">
        <v>43</v>
      </c>
      <c r="H9" s="229">
        <v>882</v>
      </c>
      <c r="I9" s="229">
        <v>510</v>
      </c>
      <c r="J9" s="229">
        <v>1252</v>
      </c>
      <c r="K9" s="50">
        <f t="shared" si="2"/>
        <v>42</v>
      </c>
      <c r="L9" s="50">
        <f t="shared" si="3"/>
        <v>245.5</v>
      </c>
      <c r="M9" s="231"/>
    </row>
    <row r="10" ht="17.1" customHeight="true" spans="1:13">
      <c r="A10" s="168" t="s">
        <v>44</v>
      </c>
      <c r="B10" s="139">
        <v>1430</v>
      </c>
      <c r="C10" s="139">
        <v>1800</v>
      </c>
      <c r="D10" s="139">
        <v>1306</v>
      </c>
      <c r="E10" s="50">
        <f t="shared" si="0"/>
        <v>-8.7</v>
      </c>
      <c r="F10" s="50">
        <f t="shared" si="1"/>
        <v>72.6</v>
      </c>
      <c r="G10" s="96" t="s">
        <v>45</v>
      </c>
      <c r="H10" s="229">
        <v>1834</v>
      </c>
      <c r="I10" s="229">
        <v>3099</v>
      </c>
      <c r="J10" s="229">
        <v>3152</v>
      </c>
      <c r="K10" s="50">
        <f t="shared" si="2"/>
        <v>71.9</v>
      </c>
      <c r="L10" s="50">
        <f t="shared" si="3"/>
        <v>101.7</v>
      </c>
      <c r="M10" s="231"/>
    </row>
    <row r="11" ht="17.1" customHeight="true" spans="1:13">
      <c r="A11" s="168" t="s">
        <v>46</v>
      </c>
      <c r="B11" s="139">
        <v>797</v>
      </c>
      <c r="C11" s="139">
        <v>800</v>
      </c>
      <c r="D11" s="139">
        <v>1641</v>
      </c>
      <c r="E11" s="50">
        <f t="shared" si="0"/>
        <v>105.9</v>
      </c>
      <c r="F11" s="50">
        <f t="shared" si="1"/>
        <v>205.1</v>
      </c>
      <c r="G11" s="96" t="s">
        <v>47</v>
      </c>
      <c r="H11" s="229">
        <v>48343</v>
      </c>
      <c r="I11" s="229">
        <v>56254</v>
      </c>
      <c r="J11" s="229">
        <v>66975</v>
      </c>
      <c r="K11" s="50">
        <f t="shared" si="2"/>
        <v>38.5</v>
      </c>
      <c r="L11" s="50">
        <f t="shared" si="3"/>
        <v>119.1</v>
      </c>
      <c r="M11" s="231"/>
    </row>
    <row r="12" ht="17.1" customHeight="true" spans="1:13">
      <c r="A12" s="168" t="s">
        <v>48</v>
      </c>
      <c r="B12" s="139">
        <v>1149</v>
      </c>
      <c r="C12" s="139">
        <v>1500</v>
      </c>
      <c r="D12" s="139">
        <v>1568</v>
      </c>
      <c r="E12" s="50">
        <f t="shared" si="0"/>
        <v>36.5</v>
      </c>
      <c r="F12" s="50">
        <f t="shared" si="1"/>
        <v>104.5</v>
      </c>
      <c r="G12" s="96" t="s">
        <v>49</v>
      </c>
      <c r="H12" s="229">
        <v>23632</v>
      </c>
      <c r="I12" s="229">
        <v>19253</v>
      </c>
      <c r="J12" s="229">
        <v>27381</v>
      </c>
      <c r="K12" s="50">
        <f t="shared" si="2"/>
        <v>15.9</v>
      </c>
      <c r="L12" s="50">
        <f t="shared" si="3"/>
        <v>142.2</v>
      </c>
      <c r="M12" s="231"/>
    </row>
    <row r="13" ht="17.1" customHeight="true" spans="1:13">
      <c r="A13" s="168" t="s">
        <v>50</v>
      </c>
      <c r="B13" s="139">
        <v>1489</v>
      </c>
      <c r="C13" s="139">
        <v>1600</v>
      </c>
      <c r="D13" s="139">
        <v>1357</v>
      </c>
      <c r="E13" s="50">
        <f t="shared" si="0"/>
        <v>-8.9</v>
      </c>
      <c r="F13" s="50">
        <f t="shared" si="1"/>
        <v>84.8</v>
      </c>
      <c r="G13" s="96" t="s">
        <v>51</v>
      </c>
      <c r="H13" s="229">
        <v>162</v>
      </c>
      <c r="I13" s="229">
        <v>530</v>
      </c>
      <c r="J13" s="229">
        <v>1295</v>
      </c>
      <c r="K13" s="50">
        <f t="shared" si="2"/>
        <v>699.4</v>
      </c>
      <c r="L13" s="50">
        <f t="shared" si="3"/>
        <v>244.3</v>
      </c>
      <c r="M13" s="231"/>
    </row>
    <row r="14" ht="17.1" customHeight="true" spans="1:13">
      <c r="A14" s="168" t="s">
        <v>52</v>
      </c>
      <c r="B14" s="139">
        <v>1568</v>
      </c>
      <c r="C14" s="139">
        <v>1700</v>
      </c>
      <c r="D14" s="139">
        <v>3388</v>
      </c>
      <c r="E14" s="50">
        <f t="shared" si="0"/>
        <v>116.1</v>
      </c>
      <c r="F14" s="50">
        <f t="shared" si="1"/>
        <v>199.3</v>
      </c>
      <c r="G14" s="96" t="s">
        <v>53</v>
      </c>
      <c r="H14" s="229">
        <v>10032</v>
      </c>
      <c r="I14" s="229">
        <v>4953</v>
      </c>
      <c r="J14" s="229">
        <v>7430</v>
      </c>
      <c r="K14" s="50">
        <f t="shared" si="2"/>
        <v>-25.9</v>
      </c>
      <c r="L14" s="50">
        <f t="shared" si="3"/>
        <v>150</v>
      </c>
      <c r="M14" s="231"/>
    </row>
    <row r="15" ht="17.1" customHeight="true" spans="1:13">
      <c r="A15" s="168" t="s">
        <v>54</v>
      </c>
      <c r="B15" s="139">
        <v>1628</v>
      </c>
      <c r="C15" s="139">
        <v>7700</v>
      </c>
      <c r="D15" s="139">
        <v>510</v>
      </c>
      <c r="E15" s="50">
        <f t="shared" si="0"/>
        <v>-68.7</v>
      </c>
      <c r="F15" s="50">
        <f t="shared" si="1"/>
        <v>6.6</v>
      </c>
      <c r="G15" s="96" t="s">
        <v>55</v>
      </c>
      <c r="H15" s="229">
        <v>38004</v>
      </c>
      <c r="I15" s="229">
        <v>37369</v>
      </c>
      <c r="J15" s="229">
        <v>56530</v>
      </c>
      <c r="K15" s="50">
        <f t="shared" si="2"/>
        <v>48.7</v>
      </c>
      <c r="L15" s="50">
        <f t="shared" si="3"/>
        <v>151.3</v>
      </c>
      <c r="M15" s="231"/>
    </row>
    <row r="16" ht="17.1" customHeight="true" spans="1:13">
      <c r="A16" s="168" t="s">
        <v>56</v>
      </c>
      <c r="B16" s="139">
        <v>1780</v>
      </c>
      <c r="C16" s="225">
        <v>2000</v>
      </c>
      <c r="D16" s="139">
        <v>1971</v>
      </c>
      <c r="E16" s="50">
        <f t="shared" si="0"/>
        <v>10.7</v>
      </c>
      <c r="F16" s="50">
        <f t="shared" si="1"/>
        <v>98.6</v>
      </c>
      <c r="G16" s="96" t="s">
        <v>57</v>
      </c>
      <c r="H16" s="229">
        <v>3799</v>
      </c>
      <c r="I16" s="229">
        <v>4716</v>
      </c>
      <c r="J16" s="229">
        <v>3214</v>
      </c>
      <c r="K16" s="50">
        <f t="shared" si="2"/>
        <v>-15.4</v>
      </c>
      <c r="L16" s="50">
        <f t="shared" si="3"/>
        <v>68.2</v>
      </c>
      <c r="M16" s="231"/>
    </row>
    <row r="17" ht="17.1" customHeight="true" spans="1:13">
      <c r="A17" s="168" t="s">
        <v>58</v>
      </c>
      <c r="B17" s="139">
        <v>183</v>
      </c>
      <c r="C17" s="139">
        <v>200</v>
      </c>
      <c r="D17" s="139">
        <v>160</v>
      </c>
      <c r="E17" s="50">
        <f t="shared" si="0"/>
        <v>-12.6</v>
      </c>
      <c r="F17" s="50">
        <f t="shared" si="1"/>
        <v>80</v>
      </c>
      <c r="G17" s="96" t="s">
        <v>59</v>
      </c>
      <c r="H17" s="229">
        <v>391</v>
      </c>
      <c r="I17" s="229"/>
      <c r="J17" s="229">
        <v>1595</v>
      </c>
      <c r="K17" s="50">
        <f t="shared" si="2"/>
        <v>307.9</v>
      </c>
      <c r="L17" s="50" t="str">
        <f t="shared" si="3"/>
        <v/>
      </c>
      <c r="M17" s="231"/>
    </row>
    <row r="18" ht="17.1" customHeight="true" spans="1:13">
      <c r="A18" s="168" t="s">
        <v>60</v>
      </c>
      <c r="B18" s="139">
        <v>17</v>
      </c>
      <c r="C18" s="139">
        <v>0</v>
      </c>
      <c r="D18" s="139"/>
      <c r="E18" s="50"/>
      <c r="F18" s="50" t="str">
        <f t="shared" si="1"/>
        <v/>
      </c>
      <c r="G18" s="96" t="s">
        <v>61</v>
      </c>
      <c r="H18" s="229">
        <v>342</v>
      </c>
      <c r="I18" s="229">
        <v>177</v>
      </c>
      <c r="J18" s="229">
        <v>380</v>
      </c>
      <c r="K18" s="50">
        <f t="shared" si="2"/>
        <v>11.1</v>
      </c>
      <c r="L18" s="50">
        <f t="shared" si="3"/>
        <v>214.7</v>
      </c>
      <c r="M18" s="231"/>
    </row>
    <row r="19" s="150" customFormat="true" ht="17.1" customHeight="true" spans="1:13">
      <c r="A19" s="168" t="s">
        <v>62</v>
      </c>
      <c r="B19" s="139">
        <f>SUM(B20:B27)</f>
        <v>26125</v>
      </c>
      <c r="C19" s="139">
        <f>SUM(C20:C27)</f>
        <v>36000</v>
      </c>
      <c r="D19" s="139">
        <f>SUM(D20:D27)</f>
        <v>26358</v>
      </c>
      <c r="E19" s="50">
        <f t="shared" ref="E19:E27" si="4">IF(B19&lt;&gt;0,ROUND(100*(D19/B19-1),1),"")</f>
        <v>0.9</v>
      </c>
      <c r="F19" s="50">
        <f t="shared" si="1"/>
        <v>73.2</v>
      </c>
      <c r="G19" s="96" t="s">
        <v>63</v>
      </c>
      <c r="H19" s="229">
        <v>112</v>
      </c>
      <c r="I19" s="229">
        <v>1008</v>
      </c>
      <c r="J19" s="229">
        <v>1602</v>
      </c>
      <c r="K19" s="50">
        <f t="shared" si="2"/>
        <v>1330.4</v>
      </c>
      <c r="L19" s="50">
        <f t="shared" si="3"/>
        <v>158.9</v>
      </c>
      <c r="M19" s="231"/>
    </row>
    <row r="20" ht="17.1" customHeight="true" spans="1:13">
      <c r="A20" s="168" t="s">
        <v>64</v>
      </c>
      <c r="B20" s="139">
        <v>2651</v>
      </c>
      <c r="C20" s="139">
        <v>2600</v>
      </c>
      <c r="D20" s="139">
        <v>2868</v>
      </c>
      <c r="E20" s="50">
        <f t="shared" si="4"/>
        <v>8.2</v>
      </c>
      <c r="F20" s="50">
        <f t="shared" si="1"/>
        <v>110.3</v>
      </c>
      <c r="G20" s="96" t="s">
        <v>65</v>
      </c>
      <c r="H20" s="229">
        <v>1266</v>
      </c>
      <c r="I20" s="229">
        <v>1761</v>
      </c>
      <c r="J20" s="229">
        <v>2003</v>
      </c>
      <c r="K20" s="50">
        <f t="shared" si="2"/>
        <v>58.2</v>
      </c>
      <c r="L20" s="50">
        <f t="shared" si="3"/>
        <v>113.7</v>
      </c>
      <c r="M20" s="231"/>
    </row>
    <row r="21" ht="17.1" customHeight="true" spans="1:13">
      <c r="A21" s="168" t="s">
        <v>66</v>
      </c>
      <c r="B21" s="139">
        <v>2503</v>
      </c>
      <c r="C21" s="139">
        <v>2600</v>
      </c>
      <c r="D21" s="139">
        <v>2351</v>
      </c>
      <c r="E21" s="50">
        <f t="shared" si="4"/>
        <v>-6.1</v>
      </c>
      <c r="F21" s="50">
        <f t="shared" si="1"/>
        <v>90.4</v>
      </c>
      <c r="G21" s="96" t="s">
        <v>67</v>
      </c>
      <c r="H21" s="229">
        <v>5065</v>
      </c>
      <c r="I21" s="229">
        <v>7715</v>
      </c>
      <c r="J21" s="229">
        <v>8446</v>
      </c>
      <c r="K21" s="50">
        <f t="shared" si="2"/>
        <v>66.8</v>
      </c>
      <c r="L21" s="50">
        <f t="shared" si="3"/>
        <v>109.5</v>
      </c>
      <c r="M21" s="231"/>
    </row>
    <row r="22" ht="17.1" customHeight="true" spans="1:13">
      <c r="A22" s="168" t="s">
        <v>68</v>
      </c>
      <c r="B22" s="139">
        <v>2356</v>
      </c>
      <c r="C22" s="139">
        <v>2600</v>
      </c>
      <c r="D22" s="139">
        <v>2773</v>
      </c>
      <c r="E22" s="50">
        <f t="shared" si="4"/>
        <v>17.7</v>
      </c>
      <c r="F22" s="50">
        <f t="shared" si="1"/>
        <v>106.7</v>
      </c>
      <c r="G22" s="96" t="s">
        <v>69</v>
      </c>
      <c r="H22" s="229">
        <v>54</v>
      </c>
      <c r="I22" s="229">
        <v>282</v>
      </c>
      <c r="J22" s="229">
        <v>465</v>
      </c>
      <c r="K22" s="50">
        <f t="shared" si="2"/>
        <v>761.1</v>
      </c>
      <c r="L22" s="50">
        <f t="shared" si="3"/>
        <v>164.9</v>
      </c>
      <c r="M22" s="231"/>
    </row>
    <row r="23" ht="17.1" customHeight="true" spans="1:13">
      <c r="A23" s="168" t="s">
        <v>70</v>
      </c>
      <c r="B23" s="139">
        <v>-33</v>
      </c>
      <c r="C23" s="139">
        <v>0</v>
      </c>
      <c r="D23" s="139">
        <v>-33</v>
      </c>
      <c r="E23" s="166">
        <f t="shared" si="4"/>
        <v>0</v>
      </c>
      <c r="F23" s="50" t="str">
        <f t="shared" si="1"/>
        <v/>
      </c>
      <c r="G23" s="96" t="s">
        <v>71</v>
      </c>
      <c r="H23" s="229">
        <v>1405</v>
      </c>
      <c r="I23" s="229">
        <v>1692</v>
      </c>
      <c r="J23" s="229">
        <v>1845</v>
      </c>
      <c r="K23" s="50">
        <f t="shared" si="2"/>
        <v>31.3</v>
      </c>
      <c r="L23" s="50">
        <f t="shared" si="3"/>
        <v>109</v>
      </c>
      <c r="M23" s="231"/>
    </row>
    <row r="24" ht="17.1" customHeight="true" spans="1:13">
      <c r="A24" s="168" t="s">
        <v>72</v>
      </c>
      <c r="B24" s="139">
        <v>18544</v>
      </c>
      <c r="C24" s="139">
        <v>28000</v>
      </c>
      <c r="D24" s="139">
        <v>18348</v>
      </c>
      <c r="E24" s="50">
        <f t="shared" si="4"/>
        <v>-1.1</v>
      </c>
      <c r="F24" s="50">
        <f t="shared" si="1"/>
        <v>65.5</v>
      </c>
      <c r="G24" s="96" t="s">
        <v>73</v>
      </c>
      <c r="H24" s="229"/>
      <c r="I24" s="229">
        <v>1800</v>
      </c>
      <c r="J24" s="229"/>
      <c r="K24" s="230" t="str">
        <f t="shared" si="2"/>
        <v/>
      </c>
      <c r="L24" s="50">
        <f t="shared" si="3"/>
        <v>0</v>
      </c>
      <c r="M24" s="231"/>
    </row>
    <row r="25" ht="17.1" customHeight="true" spans="1:13">
      <c r="A25" s="168" t="s">
        <v>74</v>
      </c>
      <c r="B25" s="139"/>
      <c r="C25" s="139">
        <v>0</v>
      </c>
      <c r="D25" s="139">
        <v>0</v>
      </c>
      <c r="E25" s="50" t="str">
        <f t="shared" si="4"/>
        <v/>
      </c>
      <c r="F25" s="50" t="str">
        <f t="shared" si="1"/>
        <v/>
      </c>
      <c r="G25" s="96" t="s">
        <v>75</v>
      </c>
      <c r="H25" s="229">
        <v>531</v>
      </c>
      <c r="I25" s="229">
        <v>6146</v>
      </c>
      <c r="J25" s="229">
        <v>1017</v>
      </c>
      <c r="K25" s="50">
        <f t="shared" si="2"/>
        <v>91.5</v>
      </c>
      <c r="L25" s="50">
        <f t="shared" si="3"/>
        <v>16.5</v>
      </c>
      <c r="M25" s="231"/>
    </row>
    <row r="26" ht="17.1" customHeight="true" spans="1:13">
      <c r="A26" s="168" t="s">
        <v>76</v>
      </c>
      <c r="B26" s="139">
        <v>103</v>
      </c>
      <c r="C26" s="139">
        <v>200</v>
      </c>
      <c r="D26" s="139">
        <v>50</v>
      </c>
      <c r="E26" s="50">
        <f t="shared" si="4"/>
        <v>-51.5</v>
      </c>
      <c r="F26" s="50">
        <f t="shared" si="1"/>
        <v>25</v>
      </c>
      <c r="G26" s="96" t="s">
        <v>77</v>
      </c>
      <c r="H26" s="229">
        <v>3742</v>
      </c>
      <c r="I26" s="229">
        <v>3538</v>
      </c>
      <c r="J26" s="229">
        <v>3646</v>
      </c>
      <c r="K26" s="50">
        <f t="shared" si="2"/>
        <v>-2.6</v>
      </c>
      <c r="L26" s="50">
        <f t="shared" si="3"/>
        <v>103.1</v>
      </c>
      <c r="M26" s="231"/>
    </row>
    <row r="27" ht="17.1" customHeight="true" spans="1:13">
      <c r="A27" s="168" t="s">
        <v>78</v>
      </c>
      <c r="B27" s="139">
        <v>1</v>
      </c>
      <c r="C27" s="139"/>
      <c r="D27" s="139">
        <v>1</v>
      </c>
      <c r="E27" s="50">
        <f t="shared" si="4"/>
        <v>0</v>
      </c>
      <c r="F27" s="165" t="str">
        <f t="shared" si="1"/>
        <v/>
      </c>
      <c r="G27" s="96" t="s">
        <v>79</v>
      </c>
      <c r="H27" s="229">
        <v>26</v>
      </c>
      <c r="I27" s="229">
        <v>1</v>
      </c>
      <c r="J27" s="229">
        <v>33</v>
      </c>
      <c r="K27" s="50">
        <f t="shared" si="2"/>
        <v>26.9</v>
      </c>
      <c r="L27" s="50">
        <f t="shared" si="3"/>
        <v>3300</v>
      </c>
      <c r="M27" s="231"/>
    </row>
    <row r="28" s="149" customFormat="true" ht="17.1" customHeight="true" spans="1:13">
      <c r="A28" s="169"/>
      <c r="B28" s="139"/>
      <c r="C28" s="139"/>
      <c r="D28" s="139"/>
      <c r="E28" s="50"/>
      <c r="F28" s="50"/>
      <c r="G28" s="96" t="s">
        <v>80</v>
      </c>
      <c r="H28" s="229"/>
      <c r="I28" s="229">
        <v>63505</v>
      </c>
      <c r="J28" s="229"/>
      <c r="K28" s="50" t="str">
        <f t="shared" si="2"/>
        <v/>
      </c>
      <c r="L28" s="50">
        <f t="shared" si="3"/>
        <v>0</v>
      </c>
      <c r="M28" s="231"/>
    </row>
    <row r="29" s="149" customFormat="true" ht="17.1" customHeight="true" spans="1:13">
      <c r="A29" s="169" t="s">
        <v>81</v>
      </c>
      <c r="B29" s="134">
        <v>54896</v>
      </c>
      <c r="C29" s="134">
        <v>78000</v>
      </c>
      <c r="D29" s="134">
        <v>62207</v>
      </c>
      <c r="E29" s="47">
        <f t="shared" ref="E29:E92" si="5">IF(B29&lt;&gt;0,ROUND(100*(D29/B29-1),1),"")</f>
        <v>13.3</v>
      </c>
      <c r="F29" s="47">
        <f t="shared" ref="F29:F92" si="6">IF(C29&lt;&gt;0,ROUND(100*(D29/C29),1),"")</f>
        <v>79.8</v>
      </c>
      <c r="G29" s="174" t="s">
        <v>82</v>
      </c>
      <c r="H29" s="134">
        <v>227444</v>
      </c>
      <c r="I29" s="134">
        <f>SUM(I4:I28)</f>
        <v>297732</v>
      </c>
      <c r="J29" s="134">
        <f>SUM(J4:J28)</f>
        <v>282383</v>
      </c>
      <c r="K29" s="47">
        <f t="shared" si="2"/>
        <v>24.2</v>
      </c>
      <c r="L29" s="47">
        <f t="shared" si="3"/>
        <v>94.8</v>
      </c>
      <c r="M29" s="231"/>
    </row>
    <row r="30" s="149" customFormat="true" ht="17.1" customHeight="true" spans="1:12">
      <c r="A30" s="226" t="s">
        <v>83</v>
      </c>
      <c r="B30" s="134">
        <f>SUM(B31,B102,B103,B107,B108)</f>
        <v>275423</v>
      </c>
      <c r="C30" s="134">
        <f>SUM(C31,C102,C103,C107,C108)</f>
        <v>231732</v>
      </c>
      <c r="D30" s="134">
        <f>SUM(D31,D102,D103,D107,D108)</f>
        <v>325737</v>
      </c>
      <c r="E30" s="47">
        <f t="shared" si="5"/>
        <v>18.3</v>
      </c>
      <c r="F30" s="47">
        <f t="shared" si="6"/>
        <v>140.6</v>
      </c>
      <c r="G30" s="163" t="s">
        <v>84</v>
      </c>
      <c r="H30" s="134">
        <v>102875</v>
      </c>
      <c r="I30" s="134">
        <v>12000</v>
      </c>
      <c r="J30" s="134">
        <f>SUM(J99,J102,J104,J105)</f>
        <v>105586</v>
      </c>
      <c r="K30" s="47">
        <f t="shared" si="2"/>
        <v>2.6</v>
      </c>
      <c r="L30" s="47">
        <f t="shared" si="3"/>
        <v>879.9</v>
      </c>
    </row>
    <row r="31" s="149" customFormat="true" ht="17.1" customHeight="true" spans="1:12">
      <c r="A31" s="159" t="s">
        <v>85</v>
      </c>
      <c r="B31" s="134">
        <v>208599</v>
      </c>
      <c r="C31" s="134">
        <v>142227</v>
      </c>
      <c r="D31" s="134">
        <v>218322</v>
      </c>
      <c r="E31" s="47">
        <f t="shared" si="5"/>
        <v>4.7</v>
      </c>
      <c r="F31" s="47">
        <f t="shared" si="6"/>
        <v>153.5</v>
      </c>
      <c r="G31" s="163" t="s">
        <v>86</v>
      </c>
      <c r="H31" s="134"/>
      <c r="I31" s="134"/>
      <c r="J31" s="134"/>
      <c r="K31" s="47" t="str">
        <f t="shared" si="2"/>
        <v/>
      </c>
      <c r="L31" s="47" t="str">
        <f t="shared" si="3"/>
        <v/>
      </c>
    </row>
    <row r="32" ht="17.1" customHeight="true" spans="1:12">
      <c r="A32" s="160" t="s">
        <v>87</v>
      </c>
      <c r="B32" s="134">
        <v>9510</v>
      </c>
      <c r="C32" s="134">
        <v>9510</v>
      </c>
      <c r="D32" s="134">
        <v>9510</v>
      </c>
      <c r="E32" s="47">
        <f t="shared" si="5"/>
        <v>0</v>
      </c>
      <c r="F32" s="47">
        <f t="shared" si="6"/>
        <v>100</v>
      </c>
      <c r="G32" s="164" t="s">
        <v>88</v>
      </c>
      <c r="H32" s="134"/>
      <c r="I32" s="134"/>
      <c r="J32" s="134"/>
      <c r="K32" s="47" t="str">
        <f t="shared" si="2"/>
        <v/>
      </c>
      <c r="L32" s="47"/>
    </row>
    <row r="33" ht="17.1" customHeight="true" spans="1:12">
      <c r="A33" s="97" t="s">
        <v>89</v>
      </c>
      <c r="B33" s="227">
        <v>1432</v>
      </c>
      <c r="C33" s="139">
        <v>1432</v>
      </c>
      <c r="D33" s="139">
        <v>1432</v>
      </c>
      <c r="E33" s="50">
        <f t="shared" si="5"/>
        <v>0</v>
      </c>
      <c r="F33" s="50">
        <f t="shared" si="6"/>
        <v>100</v>
      </c>
      <c r="G33" s="97" t="s">
        <v>90</v>
      </c>
      <c r="H33" s="139"/>
      <c r="I33" s="139"/>
      <c r="J33" s="139"/>
      <c r="K33" s="50" t="str">
        <f t="shared" si="2"/>
        <v/>
      </c>
      <c r="L33" s="50" t="str">
        <f t="shared" ref="L33:L96" si="7">IF(I33&lt;&gt;0,ROUND(100*(J33/I33),1),"")</f>
        <v/>
      </c>
    </row>
    <row r="34" ht="17.1" customHeight="true" spans="1:12">
      <c r="A34" s="97" t="s">
        <v>91</v>
      </c>
      <c r="B34" s="227">
        <v>586</v>
      </c>
      <c r="C34" s="139">
        <v>586</v>
      </c>
      <c r="D34" s="139">
        <v>586</v>
      </c>
      <c r="E34" s="50">
        <f t="shared" si="5"/>
        <v>0</v>
      </c>
      <c r="F34" s="50">
        <f t="shared" si="6"/>
        <v>100</v>
      </c>
      <c r="G34" s="97" t="s">
        <v>92</v>
      </c>
      <c r="H34" s="139"/>
      <c r="I34" s="139"/>
      <c r="J34" s="139"/>
      <c r="K34" s="50" t="str">
        <f t="shared" si="2"/>
        <v/>
      </c>
      <c r="L34" s="50" t="str">
        <f t="shared" si="7"/>
        <v/>
      </c>
    </row>
    <row r="35" ht="17.1" customHeight="true" spans="1:12">
      <c r="A35" s="97" t="s">
        <v>93</v>
      </c>
      <c r="B35" s="227">
        <v>5742</v>
      </c>
      <c r="C35" s="139">
        <v>5742</v>
      </c>
      <c r="D35" s="139">
        <v>5742</v>
      </c>
      <c r="E35" s="50">
        <f t="shared" si="5"/>
        <v>0</v>
      </c>
      <c r="F35" s="50">
        <f t="shared" si="6"/>
        <v>100</v>
      </c>
      <c r="G35" s="97" t="s">
        <v>94</v>
      </c>
      <c r="H35" s="139"/>
      <c r="I35" s="139"/>
      <c r="J35" s="139"/>
      <c r="K35" s="50" t="str">
        <f t="shared" si="2"/>
        <v/>
      </c>
      <c r="L35" s="50" t="str">
        <f t="shared" si="7"/>
        <v/>
      </c>
    </row>
    <row r="36" ht="17.1" customHeight="true" spans="1:12">
      <c r="A36" s="97" t="s">
        <v>95</v>
      </c>
      <c r="B36" s="227">
        <v>36</v>
      </c>
      <c r="C36" s="139">
        <v>36</v>
      </c>
      <c r="D36" s="139">
        <v>36</v>
      </c>
      <c r="E36" s="50">
        <f t="shared" si="5"/>
        <v>0</v>
      </c>
      <c r="F36" s="50">
        <f t="shared" si="6"/>
        <v>100</v>
      </c>
      <c r="G36" s="97" t="s">
        <v>96</v>
      </c>
      <c r="H36" s="139"/>
      <c r="I36" s="139"/>
      <c r="J36" s="139"/>
      <c r="K36" s="50" t="str">
        <f t="shared" si="2"/>
        <v/>
      </c>
      <c r="L36" s="50" t="str">
        <f t="shared" si="7"/>
        <v/>
      </c>
    </row>
    <row r="37" ht="17.1" customHeight="true" spans="1:12">
      <c r="A37" s="97" t="s">
        <v>97</v>
      </c>
      <c r="B37" s="227">
        <v>180</v>
      </c>
      <c r="C37" s="139">
        <v>180</v>
      </c>
      <c r="D37" s="139">
        <v>180</v>
      </c>
      <c r="E37" s="50">
        <f t="shared" si="5"/>
        <v>0</v>
      </c>
      <c r="F37" s="50">
        <f t="shared" si="6"/>
        <v>100</v>
      </c>
      <c r="G37" s="97" t="s">
        <v>98</v>
      </c>
      <c r="H37" s="139"/>
      <c r="I37" s="139"/>
      <c r="J37" s="139"/>
      <c r="K37" s="50" t="str">
        <f t="shared" si="2"/>
        <v/>
      </c>
      <c r="L37" s="50" t="str">
        <f t="shared" si="7"/>
        <v/>
      </c>
    </row>
    <row r="38" ht="17.1" customHeight="true" spans="1:12">
      <c r="A38" s="97" t="s">
        <v>99</v>
      </c>
      <c r="B38" s="227">
        <v>1534</v>
      </c>
      <c r="C38" s="139">
        <v>1534</v>
      </c>
      <c r="D38" s="139">
        <v>1534</v>
      </c>
      <c r="E38" s="50">
        <f t="shared" si="5"/>
        <v>0</v>
      </c>
      <c r="F38" s="50">
        <f t="shared" si="6"/>
        <v>100</v>
      </c>
      <c r="G38" s="97" t="s">
        <v>100</v>
      </c>
      <c r="H38" s="139"/>
      <c r="I38" s="139"/>
      <c r="J38" s="139"/>
      <c r="K38" s="50" t="str">
        <f t="shared" si="2"/>
        <v/>
      </c>
      <c r="L38" s="50" t="str">
        <f t="shared" si="7"/>
        <v/>
      </c>
    </row>
    <row r="39" ht="17.1" customHeight="true" spans="1:12">
      <c r="A39" s="160" t="s">
        <v>101</v>
      </c>
      <c r="B39" s="134">
        <v>165445</v>
      </c>
      <c r="C39" s="134">
        <v>121181</v>
      </c>
      <c r="D39" s="134">
        <v>185419</v>
      </c>
      <c r="E39" s="47">
        <f t="shared" si="5"/>
        <v>12.1</v>
      </c>
      <c r="F39" s="47">
        <f t="shared" si="6"/>
        <v>153</v>
      </c>
      <c r="G39" s="160" t="s">
        <v>102</v>
      </c>
      <c r="H39" s="134"/>
      <c r="I39" s="134"/>
      <c r="J39" s="134"/>
      <c r="K39" s="47" t="str">
        <f t="shared" si="2"/>
        <v/>
      </c>
      <c r="L39" s="47" t="str">
        <f t="shared" si="7"/>
        <v/>
      </c>
    </row>
    <row r="40" ht="17.1" customHeight="true" spans="1:12">
      <c r="A40" s="97" t="s">
        <v>103</v>
      </c>
      <c r="B40" s="227">
        <v>980</v>
      </c>
      <c r="C40" s="139">
        <v>980</v>
      </c>
      <c r="D40" s="58">
        <v>980</v>
      </c>
      <c r="E40" s="50">
        <f t="shared" si="5"/>
        <v>0</v>
      </c>
      <c r="F40" s="50">
        <f t="shared" si="6"/>
        <v>100</v>
      </c>
      <c r="G40" s="97" t="s">
        <v>104</v>
      </c>
      <c r="H40" s="139"/>
      <c r="I40" s="139"/>
      <c r="J40" s="139"/>
      <c r="K40" s="50" t="str">
        <f t="shared" si="2"/>
        <v/>
      </c>
      <c r="L40" s="50" t="str">
        <f t="shared" si="7"/>
        <v/>
      </c>
    </row>
    <row r="41" ht="17.1" customHeight="true" spans="1:12">
      <c r="A41" s="97" t="s">
        <v>105</v>
      </c>
      <c r="B41" s="227">
        <v>38202</v>
      </c>
      <c r="C41" s="139">
        <v>33482</v>
      </c>
      <c r="D41" s="58">
        <v>39534</v>
      </c>
      <c r="E41" s="50">
        <f t="shared" si="5"/>
        <v>3.5</v>
      </c>
      <c r="F41" s="50">
        <f t="shared" si="6"/>
        <v>118.1</v>
      </c>
      <c r="G41" s="97" t="s">
        <v>106</v>
      </c>
      <c r="H41" s="139"/>
      <c r="I41" s="139"/>
      <c r="J41" s="139"/>
      <c r="K41" s="50" t="str">
        <f t="shared" si="2"/>
        <v/>
      </c>
      <c r="L41" s="50" t="str">
        <f t="shared" si="7"/>
        <v/>
      </c>
    </row>
    <row r="42" ht="17.1" customHeight="true" spans="1:12">
      <c r="A42" s="97" t="s">
        <v>107</v>
      </c>
      <c r="B42" s="227">
        <v>11512</v>
      </c>
      <c r="C42" s="139">
        <v>10544</v>
      </c>
      <c r="D42" s="58">
        <v>17632</v>
      </c>
      <c r="E42" s="50">
        <f t="shared" si="5"/>
        <v>53.2</v>
      </c>
      <c r="F42" s="50">
        <f t="shared" si="6"/>
        <v>167.2</v>
      </c>
      <c r="G42" s="97" t="s">
        <v>108</v>
      </c>
      <c r="H42" s="139"/>
      <c r="I42" s="139"/>
      <c r="J42" s="139"/>
      <c r="K42" s="50" t="str">
        <f t="shared" si="2"/>
        <v/>
      </c>
      <c r="L42" s="50" t="str">
        <f t="shared" si="7"/>
        <v/>
      </c>
    </row>
    <row r="43" ht="17.1" customHeight="true" spans="1:12">
      <c r="A43" s="97" t="s">
        <v>109</v>
      </c>
      <c r="B43" s="227">
        <v>1412</v>
      </c>
      <c r="C43" s="139">
        <v>641</v>
      </c>
      <c r="D43" s="58">
        <v>12579</v>
      </c>
      <c r="E43" s="50">
        <f t="shared" si="5"/>
        <v>790.9</v>
      </c>
      <c r="F43" s="50">
        <f t="shared" si="6"/>
        <v>1962.4</v>
      </c>
      <c r="G43" s="97" t="s">
        <v>110</v>
      </c>
      <c r="H43" s="139"/>
      <c r="I43" s="139"/>
      <c r="J43" s="139"/>
      <c r="K43" s="50" t="str">
        <f t="shared" si="2"/>
        <v/>
      </c>
      <c r="L43" s="50" t="str">
        <f t="shared" si="7"/>
        <v/>
      </c>
    </row>
    <row r="44" ht="17.1" customHeight="true" spans="1:12">
      <c r="A44" s="97" t="s">
        <v>111</v>
      </c>
      <c r="B44" s="139"/>
      <c r="C44" s="139"/>
      <c r="D44" s="139"/>
      <c r="E44" s="50" t="str">
        <f t="shared" si="5"/>
        <v/>
      </c>
      <c r="F44" s="50" t="str">
        <f t="shared" si="6"/>
        <v/>
      </c>
      <c r="G44" s="97" t="s">
        <v>112</v>
      </c>
      <c r="H44" s="139"/>
      <c r="I44" s="139"/>
      <c r="J44" s="139"/>
      <c r="K44" s="50" t="str">
        <f t="shared" si="2"/>
        <v/>
      </c>
      <c r="L44" s="50" t="str">
        <f t="shared" si="7"/>
        <v/>
      </c>
    </row>
    <row r="45" ht="17.1" customHeight="true" spans="1:12">
      <c r="A45" s="97" t="s">
        <v>113</v>
      </c>
      <c r="B45" s="227">
        <v>467</v>
      </c>
      <c r="C45" s="139">
        <v>481</v>
      </c>
      <c r="D45" s="58">
        <v>426</v>
      </c>
      <c r="E45" s="50">
        <f t="shared" si="5"/>
        <v>-8.8</v>
      </c>
      <c r="F45" s="50">
        <f t="shared" si="6"/>
        <v>88.6</v>
      </c>
      <c r="G45" s="97" t="s">
        <v>114</v>
      </c>
      <c r="H45" s="139"/>
      <c r="I45" s="139"/>
      <c r="J45" s="139"/>
      <c r="K45" s="50" t="str">
        <f t="shared" si="2"/>
        <v/>
      </c>
      <c r="L45" s="50" t="str">
        <f t="shared" si="7"/>
        <v/>
      </c>
    </row>
    <row r="46" ht="17.1" customHeight="true" spans="1:12">
      <c r="A46" s="97" t="s">
        <v>115</v>
      </c>
      <c r="B46" s="139"/>
      <c r="C46" s="139"/>
      <c r="D46" s="139"/>
      <c r="E46" s="50" t="str">
        <f t="shared" si="5"/>
        <v/>
      </c>
      <c r="F46" s="50" t="str">
        <f t="shared" si="6"/>
        <v/>
      </c>
      <c r="G46" s="97" t="s">
        <v>116</v>
      </c>
      <c r="H46" s="139"/>
      <c r="I46" s="139"/>
      <c r="J46" s="139"/>
      <c r="K46" s="50" t="str">
        <f t="shared" si="2"/>
        <v/>
      </c>
      <c r="L46" s="50" t="str">
        <f t="shared" si="7"/>
        <v/>
      </c>
    </row>
    <row r="47" ht="17.1" customHeight="true" spans="1:12">
      <c r="A47" s="97" t="s">
        <v>117</v>
      </c>
      <c r="B47" s="227">
        <v>16742</v>
      </c>
      <c r="C47" s="139">
        <v>16742</v>
      </c>
      <c r="D47" s="58">
        <v>18246</v>
      </c>
      <c r="E47" s="50">
        <f t="shared" si="5"/>
        <v>9</v>
      </c>
      <c r="F47" s="50">
        <f t="shared" si="6"/>
        <v>109</v>
      </c>
      <c r="G47" s="97" t="s">
        <v>118</v>
      </c>
      <c r="H47" s="139"/>
      <c r="I47" s="139"/>
      <c r="J47" s="139"/>
      <c r="K47" s="50" t="str">
        <f t="shared" si="2"/>
        <v/>
      </c>
      <c r="L47" s="50" t="str">
        <f t="shared" si="7"/>
        <v/>
      </c>
    </row>
    <row r="48" ht="17.1" customHeight="true" spans="1:12">
      <c r="A48" s="97" t="s">
        <v>119</v>
      </c>
      <c r="B48" s="227">
        <v>1001</v>
      </c>
      <c r="C48" s="139">
        <v>901</v>
      </c>
      <c r="D48" s="58">
        <v>1151</v>
      </c>
      <c r="E48" s="50">
        <f t="shared" si="5"/>
        <v>15</v>
      </c>
      <c r="F48" s="50">
        <f t="shared" si="6"/>
        <v>127.7</v>
      </c>
      <c r="G48" s="97" t="s">
        <v>120</v>
      </c>
      <c r="H48" s="139"/>
      <c r="I48" s="139"/>
      <c r="J48" s="139"/>
      <c r="K48" s="50" t="str">
        <f t="shared" si="2"/>
        <v/>
      </c>
      <c r="L48" s="50" t="str">
        <f t="shared" si="7"/>
        <v/>
      </c>
    </row>
    <row r="49" ht="17.1" customHeight="true" spans="1:12">
      <c r="A49" s="97" t="s">
        <v>121</v>
      </c>
      <c r="B49" s="227">
        <v>3426</v>
      </c>
      <c r="C49" s="139">
        <v>3364</v>
      </c>
      <c r="D49" s="58">
        <v>3512</v>
      </c>
      <c r="E49" s="50">
        <f t="shared" si="5"/>
        <v>2.5</v>
      </c>
      <c r="F49" s="50">
        <f t="shared" si="6"/>
        <v>104.4</v>
      </c>
      <c r="G49" s="97" t="s">
        <v>122</v>
      </c>
      <c r="H49" s="139"/>
      <c r="I49" s="139"/>
      <c r="J49" s="139"/>
      <c r="K49" s="50" t="str">
        <f t="shared" si="2"/>
        <v/>
      </c>
      <c r="L49" s="50" t="str">
        <f t="shared" si="7"/>
        <v/>
      </c>
    </row>
    <row r="50" ht="17.1" customHeight="true" spans="1:12">
      <c r="A50" s="97" t="s">
        <v>123</v>
      </c>
      <c r="B50" s="139"/>
      <c r="C50" s="139"/>
      <c r="D50" s="139"/>
      <c r="E50" s="50" t="str">
        <f t="shared" si="5"/>
        <v/>
      </c>
      <c r="F50" s="50" t="str">
        <f t="shared" si="6"/>
        <v/>
      </c>
      <c r="G50" s="97" t="s">
        <v>124</v>
      </c>
      <c r="H50" s="139"/>
      <c r="I50" s="139"/>
      <c r="J50" s="139"/>
      <c r="K50" s="50" t="str">
        <f t="shared" si="2"/>
        <v/>
      </c>
      <c r="L50" s="50" t="str">
        <f t="shared" si="7"/>
        <v/>
      </c>
    </row>
    <row r="51" ht="17.1" customHeight="true" spans="1:12">
      <c r="A51" s="97" t="s">
        <v>125</v>
      </c>
      <c r="B51" s="227">
        <v>7819</v>
      </c>
      <c r="C51" s="139"/>
      <c r="D51" s="58">
        <v>12734</v>
      </c>
      <c r="E51" s="50">
        <f t="shared" si="5"/>
        <v>62.9</v>
      </c>
      <c r="F51" s="50" t="str">
        <f t="shared" si="6"/>
        <v/>
      </c>
      <c r="G51" s="97" t="s">
        <v>126</v>
      </c>
      <c r="H51" s="139"/>
      <c r="I51" s="139"/>
      <c r="J51" s="139"/>
      <c r="K51" s="50" t="str">
        <f t="shared" si="2"/>
        <v/>
      </c>
      <c r="L51" s="50" t="str">
        <f t="shared" si="7"/>
        <v/>
      </c>
    </row>
    <row r="52" ht="25.5" spans="1:12">
      <c r="A52" s="97" t="s">
        <v>127</v>
      </c>
      <c r="B52" s="228"/>
      <c r="C52" s="139"/>
      <c r="D52" s="139"/>
      <c r="E52" s="50" t="str">
        <f t="shared" si="5"/>
        <v/>
      </c>
      <c r="F52" s="50" t="str">
        <f t="shared" si="6"/>
        <v/>
      </c>
      <c r="G52" s="97" t="s">
        <v>128</v>
      </c>
      <c r="H52" s="139"/>
      <c r="I52" s="139"/>
      <c r="J52" s="139"/>
      <c r="K52" s="50" t="str">
        <f t="shared" si="2"/>
        <v/>
      </c>
      <c r="L52" s="50" t="str">
        <f t="shared" si="7"/>
        <v/>
      </c>
    </row>
    <row r="53" ht="17.1" customHeight="true" spans="1:12">
      <c r="A53" s="97" t="s">
        <v>129</v>
      </c>
      <c r="B53" s="139"/>
      <c r="C53" s="139"/>
      <c r="D53" s="139"/>
      <c r="E53" s="50" t="str">
        <f t="shared" si="5"/>
        <v/>
      </c>
      <c r="F53" s="50" t="str">
        <f t="shared" si="6"/>
        <v/>
      </c>
      <c r="G53" s="97" t="s">
        <v>130</v>
      </c>
      <c r="H53" s="139"/>
      <c r="I53" s="139"/>
      <c r="J53" s="139"/>
      <c r="K53" s="50" t="str">
        <f t="shared" si="2"/>
        <v/>
      </c>
      <c r="L53" s="50" t="str">
        <f t="shared" si="7"/>
        <v/>
      </c>
    </row>
    <row r="54" ht="17.1" customHeight="true" spans="1:12">
      <c r="A54" s="97" t="s">
        <v>131</v>
      </c>
      <c r="B54" s="139"/>
      <c r="C54" s="139"/>
      <c r="D54" s="139"/>
      <c r="E54" s="50" t="str">
        <f t="shared" si="5"/>
        <v/>
      </c>
      <c r="F54" s="50" t="str">
        <f t="shared" si="6"/>
        <v/>
      </c>
      <c r="G54" s="97" t="s">
        <v>132</v>
      </c>
      <c r="H54" s="139"/>
      <c r="I54" s="139"/>
      <c r="J54" s="139"/>
      <c r="K54" s="50" t="str">
        <f t="shared" si="2"/>
        <v/>
      </c>
      <c r="L54" s="50" t="str">
        <f t="shared" si="7"/>
        <v/>
      </c>
    </row>
    <row r="55" ht="17.1" customHeight="true" spans="1:12">
      <c r="A55" s="97" t="s">
        <v>133</v>
      </c>
      <c r="B55" s="227">
        <v>1171</v>
      </c>
      <c r="C55" s="139"/>
      <c r="D55" s="58">
        <v>1116</v>
      </c>
      <c r="E55" s="50">
        <f t="shared" si="5"/>
        <v>-4.7</v>
      </c>
      <c r="F55" s="50" t="str">
        <f t="shared" si="6"/>
        <v/>
      </c>
      <c r="G55" s="97" t="s">
        <v>134</v>
      </c>
      <c r="H55" s="139"/>
      <c r="I55" s="139"/>
      <c r="J55" s="139"/>
      <c r="K55" s="50" t="str">
        <f t="shared" si="2"/>
        <v/>
      </c>
      <c r="L55" s="50" t="str">
        <f t="shared" si="7"/>
        <v/>
      </c>
    </row>
    <row r="56" ht="17.1" customHeight="true" spans="1:12">
      <c r="A56" s="97" t="s">
        <v>135</v>
      </c>
      <c r="B56" s="227">
        <v>11095</v>
      </c>
      <c r="C56" s="139">
        <v>8956</v>
      </c>
      <c r="D56" s="58">
        <v>12576</v>
      </c>
      <c r="E56" s="50">
        <f t="shared" si="5"/>
        <v>13.3</v>
      </c>
      <c r="F56" s="50">
        <f t="shared" si="6"/>
        <v>140.4</v>
      </c>
      <c r="G56" s="97" t="s">
        <v>136</v>
      </c>
      <c r="H56" s="139"/>
      <c r="I56" s="139"/>
      <c r="J56" s="139"/>
      <c r="K56" s="50" t="str">
        <f t="shared" si="2"/>
        <v/>
      </c>
      <c r="L56" s="50" t="str">
        <f t="shared" si="7"/>
        <v/>
      </c>
    </row>
    <row r="57" ht="17.1" customHeight="true" spans="1:12">
      <c r="A57" s="97" t="s">
        <v>137</v>
      </c>
      <c r="B57" s="139"/>
      <c r="C57" s="139"/>
      <c r="D57" s="139"/>
      <c r="E57" s="50" t="str">
        <f t="shared" si="5"/>
        <v/>
      </c>
      <c r="F57" s="50" t="str">
        <f t="shared" si="6"/>
        <v/>
      </c>
      <c r="G57" s="97" t="s">
        <v>138</v>
      </c>
      <c r="H57" s="139"/>
      <c r="I57" s="139"/>
      <c r="J57" s="139"/>
      <c r="K57" s="50" t="str">
        <f t="shared" si="2"/>
        <v/>
      </c>
      <c r="L57" s="50" t="str">
        <f t="shared" si="7"/>
        <v/>
      </c>
    </row>
    <row r="58" ht="25.5" spans="1:12">
      <c r="A58" s="97" t="s">
        <v>139</v>
      </c>
      <c r="B58" s="227">
        <v>285</v>
      </c>
      <c r="C58" s="139"/>
      <c r="D58" s="58">
        <v>388</v>
      </c>
      <c r="E58" s="50">
        <f t="shared" si="5"/>
        <v>36.1</v>
      </c>
      <c r="F58" s="50" t="str">
        <f t="shared" si="6"/>
        <v/>
      </c>
      <c r="G58" s="97" t="s">
        <v>140</v>
      </c>
      <c r="H58" s="139"/>
      <c r="I58" s="139"/>
      <c r="J58" s="139"/>
      <c r="K58" s="50" t="str">
        <f t="shared" si="2"/>
        <v/>
      </c>
      <c r="L58" s="50" t="str">
        <f t="shared" si="7"/>
        <v/>
      </c>
    </row>
    <row r="59" ht="25.5" spans="1:12">
      <c r="A59" s="97" t="s">
        <v>141</v>
      </c>
      <c r="B59" s="227">
        <v>20857</v>
      </c>
      <c r="C59" s="139">
        <v>20362</v>
      </c>
      <c r="D59" s="58">
        <v>23028</v>
      </c>
      <c r="E59" s="50">
        <f t="shared" si="5"/>
        <v>10.4</v>
      </c>
      <c r="F59" s="50">
        <f t="shared" si="6"/>
        <v>113.1</v>
      </c>
      <c r="G59" s="97" t="s">
        <v>142</v>
      </c>
      <c r="H59" s="139"/>
      <c r="I59" s="139"/>
      <c r="J59" s="139"/>
      <c r="K59" s="50" t="str">
        <f t="shared" si="2"/>
        <v/>
      </c>
      <c r="L59" s="50" t="str">
        <f t="shared" si="7"/>
        <v/>
      </c>
    </row>
    <row r="60" ht="17.1" customHeight="true" spans="1:12">
      <c r="A60" s="97" t="s">
        <v>143</v>
      </c>
      <c r="B60" s="227">
        <v>5956</v>
      </c>
      <c r="C60" s="139">
        <v>2825</v>
      </c>
      <c r="D60" s="58">
        <v>6961</v>
      </c>
      <c r="E60" s="50">
        <f t="shared" si="5"/>
        <v>16.9</v>
      </c>
      <c r="F60" s="50">
        <f t="shared" si="6"/>
        <v>246.4</v>
      </c>
      <c r="G60" s="97" t="s">
        <v>144</v>
      </c>
      <c r="H60" s="139"/>
      <c r="I60" s="139"/>
      <c r="J60" s="139"/>
      <c r="K60" s="50" t="str">
        <f t="shared" si="2"/>
        <v/>
      </c>
      <c r="L60" s="50" t="str">
        <f t="shared" si="7"/>
        <v/>
      </c>
    </row>
    <row r="61" ht="17.1" customHeight="true" spans="1:12">
      <c r="A61" s="97" t="s">
        <v>145</v>
      </c>
      <c r="B61" s="227">
        <v>12</v>
      </c>
      <c r="C61" s="139">
        <v>9</v>
      </c>
      <c r="D61" s="58">
        <v>11</v>
      </c>
      <c r="E61" s="50">
        <f t="shared" si="5"/>
        <v>-8.3</v>
      </c>
      <c r="F61" s="50">
        <f t="shared" si="6"/>
        <v>122.2</v>
      </c>
      <c r="G61" s="97" t="s">
        <v>146</v>
      </c>
      <c r="H61" s="139"/>
      <c r="I61" s="139"/>
      <c r="J61" s="139"/>
      <c r="K61" s="50" t="str">
        <f t="shared" si="2"/>
        <v/>
      </c>
      <c r="L61" s="50" t="str">
        <f t="shared" si="7"/>
        <v/>
      </c>
    </row>
    <row r="62" ht="17.1" customHeight="true" spans="1:12">
      <c r="A62" s="97" t="s">
        <v>147</v>
      </c>
      <c r="B62" s="139"/>
      <c r="C62" s="139"/>
      <c r="D62" s="139"/>
      <c r="E62" s="50" t="str">
        <f t="shared" si="5"/>
        <v/>
      </c>
      <c r="F62" s="50" t="str">
        <f t="shared" si="6"/>
        <v/>
      </c>
      <c r="G62" s="97" t="s">
        <v>148</v>
      </c>
      <c r="H62" s="139"/>
      <c r="I62" s="139"/>
      <c r="J62" s="139"/>
      <c r="K62" s="50" t="str">
        <f t="shared" si="2"/>
        <v/>
      </c>
      <c r="L62" s="50" t="str">
        <f t="shared" si="7"/>
        <v/>
      </c>
    </row>
    <row r="63" ht="17.1" customHeight="true" spans="1:12">
      <c r="A63" s="97" t="s">
        <v>149</v>
      </c>
      <c r="B63" s="227">
        <v>28628</v>
      </c>
      <c r="C63" s="139">
        <v>17906</v>
      </c>
      <c r="D63" s="58">
        <v>34107</v>
      </c>
      <c r="E63" s="50">
        <f t="shared" si="5"/>
        <v>19.1</v>
      </c>
      <c r="F63" s="50">
        <f t="shared" si="6"/>
        <v>190.5</v>
      </c>
      <c r="G63" s="97" t="s">
        <v>150</v>
      </c>
      <c r="H63" s="139"/>
      <c r="I63" s="139"/>
      <c r="J63" s="139"/>
      <c r="K63" s="50" t="str">
        <f t="shared" si="2"/>
        <v/>
      </c>
      <c r="L63" s="50" t="str">
        <f t="shared" si="7"/>
        <v/>
      </c>
    </row>
    <row r="64" ht="17.1" customHeight="true" spans="1:12">
      <c r="A64" s="97" t="s">
        <v>151</v>
      </c>
      <c r="B64" s="227">
        <v>5141</v>
      </c>
      <c r="C64" s="139">
        <v>3307</v>
      </c>
      <c r="D64" s="58">
        <v>-3796</v>
      </c>
      <c r="E64" s="50">
        <f t="shared" si="5"/>
        <v>-173.8</v>
      </c>
      <c r="F64" s="50">
        <f t="shared" si="6"/>
        <v>-114.8</v>
      </c>
      <c r="G64" s="97" t="s">
        <v>152</v>
      </c>
      <c r="H64" s="139"/>
      <c r="I64" s="139"/>
      <c r="J64" s="139"/>
      <c r="K64" s="50" t="str">
        <f t="shared" si="2"/>
        <v/>
      </c>
      <c r="L64" s="50" t="str">
        <f t="shared" si="7"/>
        <v/>
      </c>
    </row>
    <row r="65" ht="25.5" spans="1:12">
      <c r="A65" s="97" t="s">
        <v>153</v>
      </c>
      <c r="B65" s="139"/>
      <c r="C65" s="139"/>
      <c r="D65" s="139"/>
      <c r="E65" s="50" t="str">
        <f t="shared" si="5"/>
        <v/>
      </c>
      <c r="F65" s="50" t="str">
        <f t="shared" si="6"/>
        <v/>
      </c>
      <c r="G65" s="97" t="s">
        <v>154</v>
      </c>
      <c r="H65" s="139"/>
      <c r="I65" s="139"/>
      <c r="J65" s="139"/>
      <c r="K65" s="50" t="str">
        <f t="shared" si="2"/>
        <v/>
      </c>
      <c r="L65" s="50" t="str">
        <f t="shared" si="7"/>
        <v/>
      </c>
    </row>
    <row r="66" ht="25.5" spans="1:12">
      <c r="A66" s="97" t="s">
        <v>155</v>
      </c>
      <c r="B66" s="139"/>
      <c r="C66" s="139"/>
      <c r="D66" s="139"/>
      <c r="E66" s="50" t="str">
        <f t="shared" si="5"/>
        <v/>
      </c>
      <c r="F66" s="50" t="str">
        <f t="shared" si="6"/>
        <v/>
      </c>
      <c r="G66" s="97" t="s">
        <v>156</v>
      </c>
      <c r="H66" s="139"/>
      <c r="I66" s="139"/>
      <c r="J66" s="139"/>
      <c r="K66" s="50" t="str">
        <f t="shared" si="2"/>
        <v/>
      </c>
      <c r="L66" s="50" t="str">
        <f t="shared" si="7"/>
        <v/>
      </c>
    </row>
    <row r="67" ht="17.1" customHeight="true" spans="1:12">
      <c r="A67" s="97" t="s">
        <v>157</v>
      </c>
      <c r="B67" s="139"/>
      <c r="C67" s="139"/>
      <c r="D67" s="139"/>
      <c r="E67" s="50" t="str">
        <f t="shared" si="5"/>
        <v/>
      </c>
      <c r="F67" s="50" t="str">
        <f t="shared" si="6"/>
        <v/>
      </c>
      <c r="G67" s="97" t="s">
        <v>158</v>
      </c>
      <c r="H67" s="139"/>
      <c r="I67" s="139"/>
      <c r="J67" s="139"/>
      <c r="K67" s="50" t="str">
        <f t="shared" si="2"/>
        <v/>
      </c>
      <c r="L67" s="50" t="str">
        <f t="shared" si="7"/>
        <v/>
      </c>
    </row>
    <row r="68" ht="25.5" spans="1:12">
      <c r="A68" s="97" t="s">
        <v>159</v>
      </c>
      <c r="B68" s="139"/>
      <c r="C68" s="139"/>
      <c r="D68" s="139"/>
      <c r="E68" s="50" t="str">
        <f t="shared" si="5"/>
        <v/>
      </c>
      <c r="F68" s="50" t="str">
        <f t="shared" si="6"/>
        <v/>
      </c>
      <c r="G68" s="97" t="s">
        <v>160</v>
      </c>
      <c r="H68" s="139"/>
      <c r="I68" s="139"/>
      <c r="J68" s="139"/>
      <c r="K68" s="50" t="str">
        <f t="shared" ref="K68:K104" si="8">IF(H68&lt;&gt;0,ROUND(100*(J68/H68-1),1),"")</f>
        <v/>
      </c>
      <c r="L68" s="50" t="str">
        <f t="shared" si="7"/>
        <v/>
      </c>
    </row>
    <row r="69" ht="17.1" customHeight="true" spans="1:12">
      <c r="A69" s="97" t="s">
        <v>161</v>
      </c>
      <c r="B69" s="227">
        <v>566</v>
      </c>
      <c r="C69" s="139">
        <v>88</v>
      </c>
      <c r="D69" s="58">
        <v>523</v>
      </c>
      <c r="E69" s="50">
        <f t="shared" si="5"/>
        <v>-7.6</v>
      </c>
      <c r="F69" s="50">
        <f t="shared" si="6"/>
        <v>594.3</v>
      </c>
      <c r="G69" s="97" t="s">
        <v>162</v>
      </c>
      <c r="H69" s="139"/>
      <c r="I69" s="139"/>
      <c r="J69" s="139"/>
      <c r="K69" s="50" t="str">
        <f t="shared" si="8"/>
        <v/>
      </c>
      <c r="L69" s="50" t="str">
        <f t="shared" si="7"/>
        <v/>
      </c>
    </row>
    <row r="70" ht="25.5" spans="1:12">
      <c r="A70" s="97" t="s">
        <v>163</v>
      </c>
      <c r="B70" s="139"/>
      <c r="C70" s="139"/>
      <c r="D70" s="139"/>
      <c r="E70" s="50" t="str">
        <f t="shared" si="5"/>
        <v/>
      </c>
      <c r="F70" s="50" t="str">
        <f t="shared" si="6"/>
        <v/>
      </c>
      <c r="G70" s="97" t="s">
        <v>164</v>
      </c>
      <c r="H70" s="139"/>
      <c r="I70" s="139"/>
      <c r="J70" s="139"/>
      <c r="K70" s="50" t="str">
        <f t="shared" si="8"/>
        <v/>
      </c>
      <c r="L70" s="50" t="str">
        <f t="shared" si="7"/>
        <v/>
      </c>
    </row>
    <row r="71" ht="25.5" spans="1:12">
      <c r="A71" s="97" t="s">
        <v>165</v>
      </c>
      <c r="B71" s="227">
        <v>426</v>
      </c>
      <c r="C71" s="139"/>
      <c r="D71" s="58">
        <v>1787</v>
      </c>
      <c r="E71" s="50">
        <f t="shared" si="5"/>
        <v>319.5</v>
      </c>
      <c r="F71" s="50" t="str">
        <f t="shared" si="6"/>
        <v/>
      </c>
      <c r="G71" s="97" t="s">
        <v>166</v>
      </c>
      <c r="H71" s="139"/>
      <c r="I71" s="139"/>
      <c r="J71" s="139"/>
      <c r="K71" s="50" t="str">
        <f t="shared" si="8"/>
        <v/>
      </c>
      <c r="L71" s="50" t="str">
        <f t="shared" si="7"/>
        <v/>
      </c>
    </row>
    <row r="72" ht="17.1" customHeight="true" spans="1:12">
      <c r="A72" s="97" t="s">
        <v>167</v>
      </c>
      <c r="B72" s="139"/>
      <c r="C72" s="139"/>
      <c r="D72" s="139"/>
      <c r="E72" s="50" t="str">
        <f t="shared" si="5"/>
        <v/>
      </c>
      <c r="F72" s="50" t="str">
        <f t="shared" si="6"/>
        <v/>
      </c>
      <c r="G72" s="97" t="s">
        <v>168</v>
      </c>
      <c r="H72" s="139"/>
      <c r="I72" s="139"/>
      <c r="J72" s="139"/>
      <c r="K72" s="50" t="str">
        <f t="shared" si="8"/>
        <v/>
      </c>
      <c r="L72" s="50" t="str">
        <f t="shared" si="7"/>
        <v/>
      </c>
    </row>
    <row r="73" ht="17.1" customHeight="true" spans="1:12">
      <c r="A73" s="97" t="s">
        <v>169</v>
      </c>
      <c r="B73" s="139">
        <v>551</v>
      </c>
      <c r="C73" s="139"/>
      <c r="D73" s="58">
        <v>-212</v>
      </c>
      <c r="E73" s="50">
        <f t="shared" si="5"/>
        <v>-138.5</v>
      </c>
      <c r="F73" s="50" t="str">
        <f t="shared" si="6"/>
        <v/>
      </c>
      <c r="G73" s="97" t="s">
        <v>170</v>
      </c>
      <c r="H73" s="139"/>
      <c r="I73" s="139"/>
      <c r="J73" s="139"/>
      <c r="K73" s="50" t="str">
        <f t="shared" si="8"/>
        <v/>
      </c>
      <c r="L73" s="50" t="str">
        <f t="shared" si="7"/>
        <v/>
      </c>
    </row>
    <row r="74" ht="17.1" customHeight="true" spans="1:12">
      <c r="A74" s="97" t="s">
        <v>171</v>
      </c>
      <c r="B74" s="139">
        <v>497</v>
      </c>
      <c r="C74" s="139"/>
      <c r="D74" s="58">
        <v>80</v>
      </c>
      <c r="E74" s="50">
        <f t="shared" si="5"/>
        <v>-83.9</v>
      </c>
      <c r="F74" s="50" t="str">
        <f t="shared" si="6"/>
        <v/>
      </c>
      <c r="G74" s="97" t="s">
        <v>172</v>
      </c>
      <c r="H74" s="139"/>
      <c r="I74" s="139"/>
      <c r="J74" s="139"/>
      <c r="K74" s="50" t="str">
        <f t="shared" si="8"/>
        <v/>
      </c>
      <c r="L74" s="50" t="str">
        <f t="shared" si="7"/>
        <v/>
      </c>
    </row>
    <row r="75" ht="17.1" customHeight="true" spans="1:12">
      <c r="A75" s="97" t="s">
        <v>173</v>
      </c>
      <c r="B75" s="139">
        <v>7863</v>
      </c>
      <c r="C75" s="139"/>
      <c r="D75" s="58">
        <v>803</v>
      </c>
      <c r="E75" s="50">
        <f t="shared" si="5"/>
        <v>-89.8</v>
      </c>
      <c r="F75" s="50" t="str">
        <f t="shared" si="6"/>
        <v/>
      </c>
      <c r="G75" s="97" t="s">
        <v>174</v>
      </c>
      <c r="H75" s="139"/>
      <c r="I75" s="139"/>
      <c r="J75" s="139"/>
      <c r="K75" s="50" t="str">
        <f t="shared" si="8"/>
        <v/>
      </c>
      <c r="L75" s="50" t="str">
        <f t="shared" si="7"/>
        <v/>
      </c>
    </row>
    <row r="76" ht="17.1" customHeight="true" spans="1:12">
      <c r="A76" s="97" t="s">
        <v>175</v>
      </c>
      <c r="B76" s="227">
        <v>836</v>
      </c>
      <c r="C76" s="139">
        <v>593</v>
      </c>
      <c r="D76" s="58">
        <v>1253</v>
      </c>
      <c r="E76" s="50">
        <f t="shared" si="5"/>
        <v>49.9</v>
      </c>
      <c r="F76" s="50">
        <f t="shared" si="6"/>
        <v>211.3</v>
      </c>
      <c r="G76" s="97" t="s">
        <v>176</v>
      </c>
      <c r="H76" s="139"/>
      <c r="I76" s="139"/>
      <c r="J76" s="139"/>
      <c r="K76" s="50" t="str">
        <f t="shared" si="8"/>
        <v/>
      </c>
      <c r="L76" s="50" t="str">
        <f t="shared" si="7"/>
        <v/>
      </c>
    </row>
    <row r="77" ht="17.1" customHeight="true" spans="1:12">
      <c r="A77" s="160" t="s">
        <v>177</v>
      </c>
      <c r="B77" s="134">
        <v>33644</v>
      </c>
      <c r="C77" s="134">
        <v>11536</v>
      </c>
      <c r="D77" s="134">
        <v>23393</v>
      </c>
      <c r="E77" s="47">
        <f t="shared" si="5"/>
        <v>-30.5</v>
      </c>
      <c r="F77" s="47">
        <f t="shared" si="6"/>
        <v>202.8</v>
      </c>
      <c r="G77" s="164" t="s">
        <v>178</v>
      </c>
      <c r="H77" s="134"/>
      <c r="I77" s="134"/>
      <c r="J77" s="134"/>
      <c r="K77" s="47" t="str">
        <f t="shared" si="8"/>
        <v/>
      </c>
      <c r="L77" s="47" t="str">
        <f t="shared" si="7"/>
        <v/>
      </c>
    </row>
    <row r="78" ht="17.1" customHeight="true" spans="1:12">
      <c r="A78" s="97" t="s">
        <v>179</v>
      </c>
      <c r="B78" s="227">
        <v>221</v>
      </c>
      <c r="C78" s="139">
        <v>35</v>
      </c>
      <c r="D78" s="58">
        <v>685</v>
      </c>
      <c r="E78" s="50">
        <f t="shared" si="5"/>
        <v>210</v>
      </c>
      <c r="F78" s="50">
        <f t="shared" si="6"/>
        <v>1957.1</v>
      </c>
      <c r="G78" s="96" t="s">
        <v>179</v>
      </c>
      <c r="H78" s="139"/>
      <c r="I78" s="139"/>
      <c r="J78" s="139"/>
      <c r="K78" s="50" t="str">
        <f t="shared" si="8"/>
        <v/>
      </c>
      <c r="L78" s="50" t="str">
        <f t="shared" si="7"/>
        <v/>
      </c>
    </row>
    <row r="79" ht="17.1" customHeight="true" spans="1:12">
      <c r="A79" s="97" t="s">
        <v>180</v>
      </c>
      <c r="B79" s="139"/>
      <c r="C79" s="139"/>
      <c r="D79" s="139"/>
      <c r="E79" s="50" t="str">
        <f t="shared" si="5"/>
        <v/>
      </c>
      <c r="F79" s="50" t="str">
        <f t="shared" si="6"/>
        <v/>
      </c>
      <c r="G79" s="96" t="s">
        <v>180</v>
      </c>
      <c r="H79" s="139"/>
      <c r="I79" s="139"/>
      <c r="J79" s="139"/>
      <c r="K79" s="50" t="str">
        <f t="shared" si="8"/>
        <v/>
      </c>
      <c r="L79" s="50" t="str">
        <f t="shared" si="7"/>
        <v/>
      </c>
    </row>
    <row r="80" ht="17.1" customHeight="true" spans="1:12">
      <c r="A80" s="97" t="s">
        <v>181</v>
      </c>
      <c r="B80" s="139"/>
      <c r="C80" s="139"/>
      <c r="D80" s="139"/>
      <c r="E80" s="50" t="str">
        <f t="shared" si="5"/>
        <v/>
      </c>
      <c r="F80" s="50" t="str">
        <f t="shared" si="6"/>
        <v/>
      </c>
      <c r="G80" s="96" t="s">
        <v>181</v>
      </c>
      <c r="H80" s="139"/>
      <c r="I80" s="139"/>
      <c r="J80" s="139"/>
      <c r="K80" s="50" t="str">
        <f t="shared" si="8"/>
        <v/>
      </c>
      <c r="L80" s="50" t="str">
        <f t="shared" si="7"/>
        <v/>
      </c>
    </row>
    <row r="81" ht="17.1" customHeight="true" spans="1:12">
      <c r="A81" s="97" t="s">
        <v>182</v>
      </c>
      <c r="B81" s="139"/>
      <c r="C81" s="139"/>
      <c r="D81" s="139"/>
      <c r="E81" s="50" t="str">
        <f t="shared" si="5"/>
        <v/>
      </c>
      <c r="F81" s="50" t="str">
        <f t="shared" si="6"/>
        <v/>
      </c>
      <c r="G81" s="96" t="s">
        <v>182</v>
      </c>
      <c r="H81" s="139"/>
      <c r="I81" s="139"/>
      <c r="J81" s="139"/>
      <c r="K81" s="50" t="str">
        <f t="shared" si="8"/>
        <v/>
      </c>
      <c r="L81" s="50" t="str">
        <f t="shared" si="7"/>
        <v/>
      </c>
    </row>
    <row r="82" ht="17.1" customHeight="true" spans="1:12">
      <c r="A82" s="97" t="s">
        <v>183</v>
      </c>
      <c r="B82" s="139"/>
      <c r="C82" s="139"/>
      <c r="D82" s="139"/>
      <c r="E82" s="50" t="str">
        <f t="shared" si="5"/>
        <v/>
      </c>
      <c r="F82" s="50" t="str">
        <f t="shared" si="6"/>
        <v/>
      </c>
      <c r="G82" s="96" t="s">
        <v>183</v>
      </c>
      <c r="H82" s="139"/>
      <c r="I82" s="139"/>
      <c r="J82" s="139"/>
      <c r="K82" s="50" t="str">
        <f t="shared" si="8"/>
        <v/>
      </c>
      <c r="L82" s="50" t="str">
        <f t="shared" si="7"/>
        <v/>
      </c>
    </row>
    <row r="83" ht="17.1" customHeight="true" spans="1:12">
      <c r="A83" s="97" t="s">
        <v>184</v>
      </c>
      <c r="B83" s="227">
        <v>10</v>
      </c>
      <c r="C83" s="139"/>
      <c r="D83" s="58">
        <v>510</v>
      </c>
      <c r="E83" s="165">
        <f t="shared" si="5"/>
        <v>5000</v>
      </c>
      <c r="F83" s="50" t="str">
        <f t="shared" si="6"/>
        <v/>
      </c>
      <c r="G83" s="96" t="s">
        <v>184</v>
      </c>
      <c r="H83" s="139"/>
      <c r="I83" s="139"/>
      <c r="J83" s="139"/>
      <c r="K83" s="50" t="str">
        <f t="shared" si="8"/>
        <v/>
      </c>
      <c r="L83" s="50" t="str">
        <f t="shared" si="7"/>
        <v/>
      </c>
    </row>
    <row r="84" ht="17.1" customHeight="true" spans="1:12">
      <c r="A84" s="97" t="s">
        <v>185</v>
      </c>
      <c r="B84" s="227">
        <v>233</v>
      </c>
      <c r="C84" s="139"/>
      <c r="D84" s="58"/>
      <c r="E84" s="50">
        <f t="shared" si="5"/>
        <v>-100</v>
      </c>
      <c r="F84" s="50" t="str">
        <f t="shared" si="6"/>
        <v/>
      </c>
      <c r="G84" s="96" t="s">
        <v>185</v>
      </c>
      <c r="H84" s="139"/>
      <c r="I84" s="139"/>
      <c r="J84" s="139"/>
      <c r="K84" s="50" t="str">
        <f t="shared" si="8"/>
        <v/>
      </c>
      <c r="L84" s="50" t="str">
        <f t="shared" si="7"/>
        <v/>
      </c>
    </row>
    <row r="85" ht="17.1" customHeight="true" spans="1:12">
      <c r="A85" s="97" t="s">
        <v>186</v>
      </c>
      <c r="B85" s="227">
        <v>621</v>
      </c>
      <c r="C85" s="139">
        <v>268</v>
      </c>
      <c r="D85" s="58">
        <v>3284</v>
      </c>
      <c r="E85" s="50">
        <f t="shared" si="5"/>
        <v>428.8</v>
      </c>
      <c r="F85" s="50">
        <f t="shared" si="6"/>
        <v>1225.4</v>
      </c>
      <c r="G85" s="96" t="s">
        <v>186</v>
      </c>
      <c r="H85" s="139"/>
      <c r="I85" s="139"/>
      <c r="J85" s="139"/>
      <c r="K85" s="50" t="str">
        <f t="shared" si="8"/>
        <v/>
      </c>
      <c r="L85" s="50" t="str">
        <f t="shared" si="7"/>
        <v/>
      </c>
    </row>
    <row r="86" ht="17.1" customHeight="true" spans="1:12">
      <c r="A86" s="97" t="s">
        <v>187</v>
      </c>
      <c r="B86" s="227">
        <v>553</v>
      </c>
      <c r="C86" s="139">
        <v>0</v>
      </c>
      <c r="D86" s="58">
        <v>514</v>
      </c>
      <c r="E86" s="50">
        <f t="shared" si="5"/>
        <v>-7.1</v>
      </c>
      <c r="F86" s="165" t="str">
        <f t="shared" si="6"/>
        <v/>
      </c>
      <c r="G86" s="96" t="s">
        <v>187</v>
      </c>
      <c r="H86" s="139"/>
      <c r="I86" s="139"/>
      <c r="J86" s="139"/>
      <c r="K86" s="50" t="str">
        <f t="shared" si="8"/>
        <v/>
      </c>
      <c r="L86" s="50" t="str">
        <f t="shared" si="7"/>
        <v/>
      </c>
    </row>
    <row r="87" ht="17.1" customHeight="true" spans="1:12">
      <c r="A87" s="97" t="s">
        <v>188</v>
      </c>
      <c r="B87" s="227">
        <v>3439</v>
      </c>
      <c r="C87" s="139">
        <v>489</v>
      </c>
      <c r="D87" s="58">
        <v>1549</v>
      </c>
      <c r="E87" s="50">
        <f t="shared" si="5"/>
        <v>-55</v>
      </c>
      <c r="F87" s="50">
        <f t="shared" si="6"/>
        <v>316.8</v>
      </c>
      <c r="G87" s="96" t="s">
        <v>188</v>
      </c>
      <c r="H87" s="139"/>
      <c r="I87" s="139"/>
      <c r="J87" s="139"/>
      <c r="K87" s="50" t="str">
        <f t="shared" si="8"/>
        <v/>
      </c>
      <c r="L87" s="50" t="str">
        <f t="shared" si="7"/>
        <v/>
      </c>
    </row>
    <row r="88" ht="17.1" customHeight="true" spans="1:12">
      <c r="A88" s="97" t="s">
        <v>189</v>
      </c>
      <c r="B88" s="227">
        <v>1941</v>
      </c>
      <c r="C88" s="139">
        <v>347</v>
      </c>
      <c r="D88" s="58">
        <v>1685</v>
      </c>
      <c r="E88" s="50">
        <f t="shared" si="5"/>
        <v>-13.2</v>
      </c>
      <c r="F88" s="50">
        <f t="shared" si="6"/>
        <v>485.6</v>
      </c>
      <c r="G88" s="96" t="s">
        <v>189</v>
      </c>
      <c r="H88" s="139"/>
      <c r="I88" s="139"/>
      <c r="J88" s="139"/>
      <c r="K88" s="50" t="str">
        <f t="shared" si="8"/>
        <v/>
      </c>
      <c r="L88" s="165" t="str">
        <f t="shared" si="7"/>
        <v/>
      </c>
    </row>
    <row r="89" ht="17.1" customHeight="true" spans="1:12">
      <c r="A89" s="97" t="s">
        <v>190</v>
      </c>
      <c r="B89" s="227">
        <v>20987</v>
      </c>
      <c r="C89" s="139">
        <v>10199</v>
      </c>
      <c r="D89" s="58">
        <v>12171</v>
      </c>
      <c r="E89" s="50">
        <f t="shared" si="5"/>
        <v>-42</v>
      </c>
      <c r="F89" s="50">
        <f t="shared" si="6"/>
        <v>119.3</v>
      </c>
      <c r="G89" s="96" t="s">
        <v>190</v>
      </c>
      <c r="H89" s="139"/>
      <c r="I89" s="139"/>
      <c r="J89" s="139"/>
      <c r="K89" s="50" t="str">
        <f t="shared" si="8"/>
        <v/>
      </c>
      <c r="L89" s="50" t="str">
        <f t="shared" si="7"/>
        <v/>
      </c>
    </row>
    <row r="90" ht="17.1" customHeight="true" spans="1:12">
      <c r="A90" s="97" t="s">
        <v>191</v>
      </c>
      <c r="B90" s="227">
        <v>582</v>
      </c>
      <c r="C90" s="139"/>
      <c r="D90" s="58">
        <v>303</v>
      </c>
      <c r="E90" s="50">
        <f t="shared" si="5"/>
        <v>-47.9</v>
      </c>
      <c r="F90" s="50" t="str">
        <f t="shared" si="6"/>
        <v/>
      </c>
      <c r="G90" s="96" t="s">
        <v>191</v>
      </c>
      <c r="H90" s="139"/>
      <c r="I90" s="139"/>
      <c r="J90" s="139"/>
      <c r="K90" s="50" t="str">
        <f t="shared" si="8"/>
        <v/>
      </c>
      <c r="L90" s="50" t="str">
        <f t="shared" si="7"/>
        <v/>
      </c>
    </row>
    <row r="91" ht="17.1" customHeight="true" spans="1:12">
      <c r="A91" s="97" t="s">
        <v>192</v>
      </c>
      <c r="B91" s="227">
        <v>897</v>
      </c>
      <c r="C91" s="139"/>
      <c r="D91" s="58">
        <v>791</v>
      </c>
      <c r="E91" s="50">
        <f t="shared" si="5"/>
        <v>-11.8</v>
      </c>
      <c r="F91" s="166" t="str">
        <f t="shared" si="6"/>
        <v/>
      </c>
      <c r="G91" s="96" t="s">
        <v>193</v>
      </c>
      <c r="H91" s="139"/>
      <c r="I91" s="139"/>
      <c r="J91" s="139"/>
      <c r="K91" s="50" t="str">
        <f t="shared" si="8"/>
        <v/>
      </c>
      <c r="L91" s="165" t="str">
        <f t="shared" si="7"/>
        <v/>
      </c>
    </row>
    <row r="92" ht="17.1" customHeight="true" spans="1:12">
      <c r="A92" s="97" t="s">
        <v>194</v>
      </c>
      <c r="B92" s="227">
        <v>186</v>
      </c>
      <c r="C92" s="139"/>
      <c r="D92" s="58"/>
      <c r="E92" s="50">
        <f t="shared" si="5"/>
        <v>-100</v>
      </c>
      <c r="F92" s="50" t="str">
        <f t="shared" si="6"/>
        <v/>
      </c>
      <c r="G92" s="96" t="s">
        <v>194</v>
      </c>
      <c r="H92" s="139"/>
      <c r="I92" s="139"/>
      <c r="J92" s="139"/>
      <c r="K92" s="50" t="str">
        <f t="shared" si="8"/>
        <v/>
      </c>
      <c r="L92" s="50" t="str">
        <f t="shared" si="7"/>
        <v/>
      </c>
    </row>
    <row r="93" ht="17.1" customHeight="true" spans="1:12">
      <c r="A93" s="97" t="s">
        <v>195</v>
      </c>
      <c r="B93" s="227">
        <v>2083</v>
      </c>
      <c r="C93" s="139"/>
      <c r="D93" s="58">
        <v>1835</v>
      </c>
      <c r="E93" s="50">
        <f t="shared" ref="E93:E107" si="9">IF(B93&lt;&gt;0,ROUND(100*(D93/B93-1),1),"")</f>
        <v>-11.9</v>
      </c>
      <c r="F93" s="50" t="str">
        <f t="shared" ref="F93:F109" si="10">IF(C93&lt;&gt;0,ROUND(100*(D93/C93),1),"")</f>
        <v/>
      </c>
      <c r="G93" s="96" t="s">
        <v>195</v>
      </c>
      <c r="H93" s="139"/>
      <c r="I93" s="139"/>
      <c r="J93" s="139"/>
      <c r="K93" s="165" t="str">
        <f t="shared" si="8"/>
        <v/>
      </c>
      <c r="L93" s="50" t="str">
        <f t="shared" si="7"/>
        <v/>
      </c>
    </row>
    <row r="94" ht="17.1" customHeight="true" spans="1:12">
      <c r="A94" s="97" t="s">
        <v>196</v>
      </c>
      <c r="B94" s="227">
        <v>58</v>
      </c>
      <c r="C94" s="139">
        <v>1</v>
      </c>
      <c r="D94" s="58">
        <v>131</v>
      </c>
      <c r="E94" s="50">
        <f t="shared" si="9"/>
        <v>125.9</v>
      </c>
      <c r="F94" s="166">
        <f t="shared" si="10"/>
        <v>13100</v>
      </c>
      <c r="G94" s="96" t="s">
        <v>196</v>
      </c>
      <c r="H94" s="139"/>
      <c r="I94" s="139"/>
      <c r="J94" s="139"/>
      <c r="K94" s="50" t="str">
        <f t="shared" si="8"/>
        <v/>
      </c>
      <c r="L94" s="165" t="str">
        <f t="shared" si="7"/>
        <v/>
      </c>
    </row>
    <row r="95" ht="17.1" customHeight="true" spans="1:12">
      <c r="A95" s="97" t="s">
        <v>197</v>
      </c>
      <c r="B95" s="227"/>
      <c r="C95" s="139">
        <v>162</v>
      </c>
      <c r="D95" s="139"/>
      <c r="E95" s="50" t="str">
        <f t="shared" si="9"/>
        <v/>
      </c>
      <c r="F95" s="50">
        <f t="shared" si="10"/>
        <v>0</v>
      </c>
      <c r="G95" s="96" t="s">
        <v>197</v>
      </c>
      <c r="H95" s="139"/>
      <c r="I95" s="139"/>
      <c r="J95" s="139"/>
      <c r="K95" s="50" t="str">
        <f t="shared" si="8"/>
        <v/>
      </c>
      <c r="L95" s="50" t="str">
        <f t="shared" si="7"/>
        <v/>
      </c>
    </row>
    <row r="96" ht="17.1" customHeight="true" spans="1:12">
      <c r="A96" s="97" t="s">
        <v>198</v>
      </c>
      <c r="B96" s="227">
        <v>1300</v>
      </c>
      <c r="C96" s="139">
        <v>2</v>
      </c>
      <c r="D96" s="58">
        <v>2</v>
      </c>
      <c r="E96" s="165">
        <f t="shared" si="9"/>
        <v>-99.8</v>
      </c>
      <c r="F96" s="50">
        <f t="shared" si="10"/>
        <v>100</v>
      </c>
      <c r="G96" s="96" t="s">
        <v>198</v>
      </c>
      <c r="H96" s="139"/>
      <c r="I96" s="139"/>
      <c r="J96" s="139"/>
      <c r="K96" s="50" t="str">
        <f t="shared" si="8"/>
        <v/>
      </c>
      <c r="L96" s="50" t="str">
        <f t="shared" si="7"/>
        <v/>
      </c>
    </row>
    <row r="97" ht="17.1" customHeight="true" spans="1:12">
      <c r="A97" s="97" t="s">
        <v>199</v>
      </c>
      <c r="B97" s="227">
        <v>200</v>
      </c>
      <c r="C97" s="139">
        <v>33</v>
      </c>
      <c r="D97" s="58">
        <v>33</v>
      </c>
      <c r="E97" s="50">
        <f t="shared" si="9"/>
        <v>-83.5</v>
      </c>
      <c r="F97" s="95">
        <f t="shared" si="10"/>
        <v>100</v>
      </c>
      <c r="G97" s="96" t="s">
        <v>199</v>
      </c>
      <c r="H97" s="139"/>
      <c r="I97" s="139"/>
      <c r="J97" s="139"/>
      <c r="K97" s="50" t="str">
        <f t="shared" si="8"/>
        <v/>
      </c>
      <c r="L97" s="50" t="str">
        <f t="shared" ref="L97:L99" si="11">IF(I97&lt;&gt;0,ROUND(100*(J97/I97),1),"")</f>
        <v/>
      </c>
    </row>
    <row r="98" ht="17.1" customHeight="true" spans="1:12">
      <c r="A98" s="97" t="s">
        <v>200</v>
      </c>
      <c r="B98" s="227">
        <v>333</v>
      </c>
      <c r="C98" s="139">
        <v>0</v>
      </c>
      <c r="D98" s="58">
        <v>-100</v>
      </c>
      <c r="E98" s="50">
        <f t="shared" si="9"/>
        <v>-130</v>
      </c>
      <c r="F98" s="50" t="str">
        <f t="shared" si="10"/>
        <v/>
      </c>
      <c r="G98" s="96" t="s">
        <v>201</v>
      </c>
      <c r="H98" s="139"/>
      <c r="I98" s="139"/>
      <c r="J98" s="139"/>
      <c r="K98" s="50" t="str">
        <f t="shared" si="8"/>
        <v/>
      </c>
      <c r="L98" s="50" t="str">
        <f t="shared" si="11"/>
        <v/>
      </c>
    </row>
    <row r="99" s="149" customFormat="true" ht="17.1" customHeight="true" spans="1:12">
      <c r="A99" s="159" t="s">
        <v>202</v>
      </c>
      <c r="B99" s="134"/>
      <c r="C99" s="139"/>
      <c r="D99" s="139"/>
      <c r="E99" s="47" t="str">
        <f t="shared" si="9"/>
        <v/>
      </c>
      <c r="F99" s="47" t="str">
        <f t="shared" si="10"/>
        <v/>
      </c>
      <c r="G99" s="163" t="s">
        <v>203</v>
      </c>
      <c r="H99" s="137">
        <v>14334</v>
      </c>
      <c r="I99" s="137">
        <v>12000</v>
      </c>
      <c r="J99" s="134">
        <v>14395</v>
      </c>
      <c r="K99" s="47">
        <f t="shared" si="8"/>
        <v>0.4</v>
      </c>
      <c r="L99" s="47">
        <f t="shared" si="11"/>
        <v>120</v>
      </c>
    </row>
    <row r="100" ht="17.1" customHeight="true" spans="1:12">
      <c r="A100" s="168" t="s">
        <v>204</v>
      </c>
      <c r="B100" s="139"/>
      <c r="C100" s="139"/>
      <c r="D100" s="139"/>
      <c r="E100" s="50" t="str">
        <f t="shared" si="9"/>
        <v/>
      </c>
      <c r="F100" s="50" t="str">
        <f t="shared" si="10"/>
        <v/>
      </c>
      <c r="G100" s="138" t="s">
        <v>205</v>
      </c>
      <c r="H100" s="114">
        <v>169</v>
      </c>
      <c r="J100" s="114">
        <v>169</v>
      </c>
      <c r="K100" s="50">
        <f t="shared" si="8"/>
        <v>0</v>
      </c>
      <c r="L100" s="50">
        <f>IF(I101&lt;&gt;0,ROUND(100*(J100/I101),1),"")</f>
        <v>1.4</v>
      </c>
    </row>
    <row r="101" ht="17.1" customHeight="true" spans="1:12">
      <c r="A101" s="168" t="s">
        <v>206</v>
      </c>
      <c r="B101" s="139"/>
      <c r="C101" s="139"/>
      <c r="D101" s="139"/>
      <c r="E101" s="50" t="str">
        <f t="shared" si="9"/>
        <v/>
      </c>
      <c r="F101" s="50" t="str">
        <f t="shared" si="10"/>
        <v/>
      </c>
      <c r="G101" s="138" t="s">
        <v>207</v>
      </c>
      <c r="H101" s="114">
        <v>14165</v>
      </c>
      <c r="I101" s="114">
        <v>12000</v>
      </c>
      <c r="J101" s="114">
        <v>14226</v>
      </c>
      <c r="K101" s="50">
        <f t="shared" si="8"/>
        <v>0.4</v>
      </c>
      <c r="L101" s="50">
        <f>IF(J101&lt;&gt;0,ROUND(100*(J101/I101),1),"")</f>
        <v>118.6</v>
      </c>
    </row>
    <row r="102" s="149" customFormat="true" ht="17.1" customHeight="true" spans="1:12">
      <c r="A102" s="159" t="s">
        <v>208</v>
      </c>
      <c r="B102" s="134">
        <v>39749</v>
      </c>
      <c r="C102" s="134">
        <v>63505</v>
      </c>
      <c r="D102" s="134">
        <v>67105</v>
      </c>
      <c r="E102" s="47">
        <f t="shared" si="9"/>
        <v>68.8</v>
      </c>
      <c r="F102" s="47">
        <f t="shared" si="10"/>
        <v>105.7</v>
      </c>
      <c r="G102" s="163" t="s">
        <v>209</v>
      </c>
      <c r="H102" s="137">
        <v>17700</v>
      </c>
      <c r="I102" s="137"/>
      <c r="J102" s="134">
        <v>20200</v>
      </c>
      <c r="K102" s="47">
        <f t="shared" si="8"/>
        <v>14.1</v>
      </c>
      <c r="L102" s="47" t="str">
        <f t="shared" ref="L102:L105" si="12">IF(I102&lt;&gt;0,ROUND(100*(J102/I102),1),"")</f>
        <v/>
      </c>
    </row>
    <row r="103" s="149" customFormat="true" ht="17.1" customHeight="true" spans="1:12">
      <c r="A103" s="159" t="s">
        <v>210</v>
      </c>
      <c r="B103" s="134">
        <v>2642</v>
      </c>
      <c r="C103" s="134">
        <v>26000</v>
      </c>
      <c r="D103" s="134">
        <v>6833</v>
      </c>
      <c r="E103" s="47">
        <f t="shared" si="9"/>
        <v>158.6</v>
      </c>
      <c r="F103" s="47">
        <f t="shared" si="10"/>
        <v>26.3</v>
      </c>
      <c r="G103" s="163" t="s">
        <v>211</v>
      </c>
      <c r="H103" s="134"/>
      <c r="I103" s="134"/>
      <c r="J103" s="134"/>
      <c r="K103" s="47" t="str">
        <f t="shared" si="8"/>
        <v/>
      </c>
      <c r="L103" s="47" t="str">
        <f t="shared" si="12"/>
        <v/>
      </c>
    </row>
    <row r="104" s="149" customFormat="true" ht="17.1" customHeight="true" spans="1:12">
      <c r="A104" s="168" t="s">
        <v>212</v>
      </c>
      <c r="B104" s="227">
        <v>2642</v>
      </c>
      <c r="C104" s="139">
        <v>26000</v>
      </c>
      <c r="D104" s="139">
        <v>6783</v>
      </c>
      <c r="E104" s="50">
        <f t="shared" si="9"/>
        <v>156.7</v>
      </c>
      <c r="F104" s="173">
        <f t="shared" si="10"/>
        <v>26.1</v>
      </c>
      <c r="G104" s="163" t="s">
        <v>213</v>
      </c>
      <c r="H104" s="137">
        <v>3736</v>
      </c>
      <c r="I104" s="134"/>
      <c r="J104" s="137">
        <v>8972</v>
      </c>
      <c r="K104" s="47">
        <f t="shared" si="8"/>
        <v>140.1</v>
      </c>
      <c r="L104" s="47" t="str">
        <f t="shared" si="12"/>
        <v/>
      </c>
    </row>
    <row r="105" s="149" customFormat="true" ht="17.1" customHeight="true" spans="1:12">
      <c r="A105" s="168" t="s">
        <v>214</v>
      </c>
      <c r="B105" s="227"/>
      <c r="C105" s="139"/>
      <c r="D105" s="139">
        <v>50</v>
      </c>
      <c r="E105" s="50" t="str">
        <f t="shared" si="9"/>
        <v/>
      </c>
      <c r="F105" s="50" t="str">
        <f t="shared" si="10"/>
        <v/>
      </c>
      <c r="G105" s="163" t="s">
        <v>215</v>
      </c>
      <c r="H105" s="137">
        <v>67105</v>
      </c>
      <c r="I105" s="134"/>
      <c r="J105" s="137">
        <v>62019</v>
      </c>
      <c r="K105" s="47"/>
      <c r="L105" s="47" t="str">
        <f t="shared" si="12"/>
        <v/>
      </c>
    </row>
    <row r="106" s="149" customFormat="true" ht="17.1" customHeight="true" spans="1:12">
      <c r="A106" s="168" t="s">
        <v>216</v>
      </c>
      <c r="B106" s="139"/>
      <c r="C106" s="139"/>
      <c r="D106" s="139"/>
      <c r="E106" s="50" t="str">
        <f t="shared" si="9"/>
        <v/>
      </c>
      <c r="F106" s="50" t="str">
        <f t="shared" si="10"/>
        <v/>
      </c>
      <c r="G106" s="138" t="s">
        <v>217</v>
      </c>
      <c r="H106" s="114">
        <v>67105</v>
      </c>
      <c r="I106" s="139"/>
      <c r="J106" s="114">
        <v>62019</v>
      </c>
      <c r="K106" s="50"/>
      <c r="L106" s="50"/>
    </row>
    <row r="107" s="149" customFormat="true" ht="17.1" customHeight="true" spans="1:12">
      <c r="A107" s="159" t="s">
        <v>218</v>
      </c>
      <c r="B107" s="134">
        <v>23433</v>
      </c>
      <c r="C107" s="139"/>
      <c r="D107" s="134">
        <v>29741</v>
      </c>
      <c r="E107" s="47">
        <f t="shared" si="9"/>
        <v>26.9</v>
      </c>
      <c r="F107" s="47" t="str">
        <f t="shared" si="10"/>
        <v/>
      </c>
      <c r="G107" s="138" t="s">
        <v>219</v>
      </c>
      <c r="H107" s="139"/>
      <c r="I107" s="139"/>
      <c r="J107" s="139"/>
      <c r="K107" s="50"/>
      <c r="L107" s="50"/>
    </row>
    <row r="108" ht="17.1" customHeight="true" spans="1:12">
      <c r="A108" s="159" t="s">
        <v>220</v>
      </c>
      <c r="B108" s="134">
        <v>1000</v>
      </c>
      <c r="C108" s="139"/>
      <c r="D108" s="134">
        <v>3736</v>
      </c>
      <c r="E108" s="47"/>
      <c r="F108" s="47" t="str">
        <f t="shared" si="10"/>
        <v/>
      </c>
      <c r="G108" s="138" t="s">
        <v>221</v>
      </c>
      <c r="H108" s="139"/>
      <c r="I108" s="139"/>
      <c r="J108" s="139">
        <v>-25</v>
      </c>
      <c r="K108" s="50"/>
      <c r="L108" s="50"/>
    </row>
    <row r="109" ht="17.1" customHeight="true" spans="1:12">
      <c r="A109" s="169" t="s">
        <v>222</v>
      </c>
      <c r="B109" s="134">
        <v>330319</v>
      </c>
      <c r="C109" s="134">
        <v>309732</v>
      </c>
      <c r="D109" s="134">
        <v>387944</v>
      </c>
      <c r="E109" s="47">
        <f>IF(B109&lt;&gt;0,ROUND(100*(D109/B109-1),1),"")</f>
        <v>17.4</v>
      </c>
      <c r="F109" s="47">
        <f t="shared" si="10"/>
        <v>125.3</v>
      </c>
      <c r="G109" s="174" t="s">
        <v>223</v>
      </c>
      <c r="H109" s="134">
        <f>H29+H99+H102+H103+H104+H105</f>
        <v>330319</v>
      </c>
      <c r="I109" s="134">
        <f>I29+I99+I102+I103+I104+I105</f>
        <v>309732</v>
      </c>
      <c r="J109" s="134">
        <f>J29+J99+J102+J103+J104+J105+J108</f>
        <v>387944</v>
      </c>
      <c r="K109" s="47">
        <f>IF(H109&lt;&gt;0,ROUND(100*(J109/H109-1),1),"")</f>
        <v>17.4</v>
      </c>
      <c r="L109" s="47">
        <f>IF(I109&lt;&gt;0,ROUND(100*(J109/I109),1),"")</f>
        <v>125.3</v>
      </c>
    </row>
    <row r="110" s="150" customFormat="true" ht="24" customHeight="true" spans="1:12">
      <c r="A110" s="170"/>
      <c r="B110" s="151"/>
      <c r="C110" s="151"/>
      <c r="D110" s="151"/>
      <c r="E110" s="152"/>
      <c r="F110" s="152"/>
      <c r="G110" s="175"/>
      <c r="H110" s="151"/>
      <c r="I110" s="151"/>
      <c r="J110" s="151"/>
      <c r="K110" s="152"/>
      <c r="L110" s="152"/>
    </row>
  </sheetData>
  <autoFilter ref="A3:M109">
    <extLst/>
  </autoFilter>
  <mergeCells count="1">
    <mergeCell ref="A1:L1"/>
  </mergeCells>
  <pageMargins left="0.75" right="0.51" top="0.629861111111111" bottom="0.629861111111111" header="0.5" footer="0.5"/>
  <pageSetup paperSize="9" scale="78" firstPageNumber="25" fitToHeight="0" orientation="landscape" useFirstPageNumber="true" horizontalDpi="600" verticalDpi="6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19"/>
  <sheetViews>
    <sheetView topLeftCell="B69" workbookViewId="0">
      <selection activeCell="B2" sqref="B2"/>
    </sheetView>
  </sheetViews>
  <sheetFormatPr defaultColWidth="9" defaultRowHeight="14.25" outlineLevelCol="6"/>
  <cols>
    <col min="1" max="1" width="8.875" style="216" hidden="true" customWidth="true"/>
    <col min="2" max="2" width="42.25" style="216" customWidth="true"/>
    <col min="3" max="5" width="13.5" style="217" customWidth="true"/>
    <col min="6" max="6" width="12.625" style="217" customWidth="true"/>
    <col min="7" max="7" width="12" style="216" customWidth="true"/>
    <col min="8" max="255" width="9" style="216" customWidth="true"/>
    <col min="256" max="16384" width="9" style="216"/>
  </cols>
  <sheetData>
    <row r="1" ht="25.5" spans="1:7">
      <c r="A1" s="218"/>
      <c r="B1" s="219" t="s">
        <v>224</v>
      </c>
      <c r="C1" s="219"/>
      <c r="D1" s="219"/>
      <c r="E1" s="219"/>
      <c r="F1" s="219"/>
      <c r="G1" s="219"/>
    </row>
    <row r="2" spans="2:7">
      <c r="B2" s="220"/>
      <c r="C2" s="220"/>
      <c r="D2" s="220"/>
      <c r="E2" s="220"/>
      <c r="F2" s="220"/>
      <c r="G2" s="224" t="s">
        <v>24</v>
      </c>
    </row>
    <row r="3" s="215" customFormat="true" ht="29" customHeight="true" spans="1:7">
      <c r="A3" s="221" t="s">
        <v>225</v>
      </c>
      <c r="B3" s="221" t="s">
        <v>226</v>
      </c>
      <c r="C3" s="8" t="s">
        <v>26</v>
      </c>
      <c r="D3" s="8" t="s">
        <v>27</v>
      </c>
      <c r="E3" s="8" t="s">
        <v>227</v>
      </c>
      <c r="F3" s="8" t="s">
        <v>28</v>
      </c>
      <c r="G3" s="21" t="s">
        <v>29</v>
      </c>
    </row>
    <row r="4" ht="17.1" customHeight="true" spans="1:7">
      <c r="A4" s="200"/>
      <c r="B4" s="20" t="s">
        <v>81</v>
      </c>
      <c r="C4" s="137">
        <v>54896</v>
      </c>
      <c r="D4" s="137">
        <f>SUM(D5,D21)</f>
        <v>78000</v>
      </c>
      <c r="E4" s="137">
        <f>SUM(E5,E21)</f>
        <v>60200</v>
      </c>
      <c r="F4" s="137">
        <f>SUM(F5,F21)</f>
        <v>62207</v>
      </c>
      <c r="G4" s="24">
        <f t="shared" ref="G4:G29" si="0">IF(C4&lt;&gt;0,ROUND(100*(F4/C4-1),1),"")</f>
        <v>13.3</v>
      </c>
    </row>
    <row r="5" ht="17.1" customHeight="true" spans="1:7">
      <c r="A5" s="200">
        <v>101</v>
      </c>
      <c r="B5" s="202" t="s">
        <v>32</v>
      </c>
      <c r="C5" s="137">
        <v>28771</v>
      </c>
      <c r="D5" s="137">
        <f>SUM(D6:D20)</f>
        <v>42000</v>
      </c>
      <c r="E5" s="137">
        <f>SUM(E6:E20)</f>
        <v>36500</v>
      </c>
      <c r="F5" s="137">
        <f>SUM(F6:F20)</f>
        <v>35849</v>
      </c>
      <c r="G5" s="26">
        <f t="shared" si="0"/>
        <v>24.6</v>
      </c>
    </row>
    <row r="6" ht="17.1" customHeight="true" spans="1:7">
      <c r="A6" s="200">
        <v>10101</v>
      </c>
      <c r="B6" s="200" t="s">
        <v>228</v>
      </c>
      <c r="C6" s="114">
        <v>11912</v>
      </c>
      <c r="D6" s="114">
        <v>15000</v>
      </c>
      <c r="E6" s="114">
        <v>16000</v>
      </c>
      <c r="F6" s="114">
        <v>16372</v>
      </c>
      <c r="G6" s="26">
        <f t="shared" si="0"/>
        <v>37.4</v>
      </c>
    </row>
    <row r="7" ht="17.1" customHeight="true" spans="1:7">
      <c r="A7" s="200">
        <v>10104</v>
      </c>
      <c r="B7" s="200" t="s">
        <v>229</v>
      </c>
      <c r="C7" s="114">
        <v>4123</v>
      </c>
      <c r="D7" s="114">
        <v>6000</v>
      </c>
      <c r="E7" s="114">
        <v>4000</v>
      </c>
      <c r="F7" s="114">
        <v>4255</v>
      </c>
      <c r="G7" s="26">
        <f t="shared" si="0"/>
        <v>3.2</v>
      </c>
    </row>
    <row r="8" ht="17.1" customHeight="true" spans="1:7">
      <c r="A8" s="200">
        <v>10106</v>
      </c>
      <c r="B8" s="200" t="s">
        <v>230</v>
      </c>
      <c r="C8" s="114">
        <v>629</v>
      </c>
      <c r="D8" s="114">
        <v>1000</v>
      </c>
      <c r="E8" s="114">
        <v>600</v>
      </c>
      <c r="F8" s="114">
        <v>654</v>
      </c>
      <c r="G8" s="26">
        <f t="shared" si="0"/>
        <v>4</v>
      </c>
    </row>
    <row r="9" ht="17.1" customHeight="true" spans="1:7">
      <c r="A9" s="200">
        <v>10107</v>
      </c>
      <c r="B9" s="200" t="s">
        <v>231</v>
      </c>
      <c r="C9" s="114">
        <v>414</v>
      </c>
      <c r="D9" s="114">
        <v>700</v>
      </c>
      <c r="E9" s="114">
        <v>700</v>
      </c>
      <c r="F9" s="114">
        <v>695</v>
      </c>
      <c r="G9" s="26">
        <f t="shared" si="0"/>
        <v>67.9</v>
      </c>
    </row>
    <row r="10" ht="17.1" customHeight="true" spans="1:7">
      <c r="A10" s="200">
        <v>10109</v>
      </c>
      <c r="B10" s="200" t="s">
        <v>232</v>
      </c>
      <c r="C10" s="114">
        <v>1652</v>
      </c>
      <c r="D10" s="114">
        <v>2000</v>
      </c>
      <c r="E10" s="114">
        <v>2000</v>
      </c>
      <c r="F10" s="114">
        <v>1972</v>
      </c>
      <c r="G10" s="26">
        <f t="shared" si="0"/>
        <v>19.4</v>
      </c>
    </row>
    <row r="11" ht="17.1" customHeight="true" spans="1:7">
      <c r="A11" s="200">
        <v>10110</v>
      </c>
      <c r="B11" s="200" t="s">
        <v>233</v>
      </c>
      <c r="C11" s="114">
        <v>1430</v>
      </c>
      <c r="D11" s="114">
        <v>1800</v>
      </c>
      <c r="E11" s="114">
        <v>1800</v>
      </c>
      <c r="F11" s="114">
        <v>1306</v>
      </c>
      <c r="G11" s="26">
        <f t="shared" si="0"/>
        <v>-8.7</v>
      </c>
    </row>
    <row r="12" ht="17.1" customHeight="true" spans="1:7">
      <c r="A12" s="200">
        <v>10111</v>
      </c>
      <c r="B12" s="200" t="s">
        <v>234</v>
      </c>
      <c r="C12" s="114">
        <v>797</v>
      </c>
      <c r="D12" s="114">
        <v>800</v>
      </c>
      <c r="E12" s="114">
        <v>1100</v>
      </c>
      <c r="F12" s="114">
        <v>1641</v>
      </c>
      <c r="G12" s="26">
        <f t="shared" si="0"/>
        <v>105.9</v>
      </c>
    </row>
    <row r="13" ht="17.1" customHeight="true" spans="1:7">
      <c r="A13" s="200">
        <v>10112</v>
      </c>
      <c r="B13" s="200" t="s">
        <v>235</v>
      </c>
      <c r="C13" s="114">
        <v>1149</v>
      </c>
      <c r="D13" s="114">
        <v>1500</v>
      </c>
      <c r="E13" s="114">
        <v>1500</v>
      </c>
      <c r="F13" s="114">
        <v>1568</v>
      </c>
      <c r="G13" s="26">
        <f t="shared" si="0"/>
        <v>36.5</v>
      </c>
    </row>
    <row r="14" ht="17.1" customHeight="true" spans="1:7">
      <c r="A14" s="200">
        <v>10113</v>
      </c>
      <c r="B14" s="200" t="s">
        <v>236</v>
      </c>
      <c r="C14" s="114">
        <v>1489</v>
      </c>
      <c r="D14" s="114">
        <v>1600</v>
      </c>
      <c r="E14" s="114">
        <v>1600</v>
      </c>
      <c r="F14" s="114">
        <v>1357</v>
      </c>
      <c r="G14" s="26">
        <f t="shared" si="0"/>
        <v>-8.9</v>
      </c>
    </row>
    <row r="15" ht="17.1" customHeight="true" spans="1:7">
      <c r="A15" s="200">
        <v>10114</v>
      </c>
      <c r="B15" s="200" t="s">
        <v>237</v>
      </c>
      <c r="C15" s="114">
        <v>1568</v>
      </c>
      <c r="D15" s="114">
        <v>1700</v>
      </c>
      <c r="E15" s="114">
        <v>3300</v>
      </c>
      <c r="F15" s="114">
        <v>3388</v>
      </c>
      <c r="G15" s="26">
        <f t="shared" si="0"/>
        <v>116.1</v>
      </c>
    </row>
    <row r="16" ht="17.1" customHeight="true" spans="1:7">
      <c r="A16" s="200">
        <v>10118</v>
      </c>
      <c r="B16" s="200" t="s">
        <v>238</v>
      </c>
      <c r="C16" s="114">
        <v>1628</v>
      </c>
      <c r="D16" s="114">
        <v>7700</v>
      </c>
      <c r="E16" s="114">
        <v>1700</v>
      </c>
      <c r="F16" s="114">
        <v>510</v>
      </c>
      <c r="G16" s="26">
        <f t="shared" si="0"/>
        <v>-68.7</v>
      </c>
    </row>
    <row r="17" ht="17.1" customHeight="true" spans="1:7">
      <c r="A17" s="200">
        <v>10119</v>
      </c>
      <c r="B17" s="200" t="s">
        <v>239</v>
      </c>
      <c r="C17" s="114">
        <v>1780</v>
      </c>
      <c r="D17" s="114">
        <v>2000</v>
      </c>
      <c r="E17" s="114">
        <v>2000</v>
      </c>
      <c r="F17" s="114">
        <v>1971</v>
      </c>
      <c r="G17" s="26">
        <f t="shared" si="0"/>
        <v>10.7</v>
      </c>
    </row>
    <row r="18" ht="17.1" customHeight="true" spans="1:7">
      <c r="A18" s="200">
        <v>10120</v>
      </c>
      <c r="B18" s="200" t="s">
        <v>240</v>
      </c>
      <c r="C18" s="222"/>
      <c r="D18" s="222"/>
      <c r="E18" s="222"/>
      <c r="F18" s="114"/>
      <c r="G18" s="26" t="str">
        <f t="shared" si="0"/>
        <v/>
      </c>
    </row>
    <row r="19" ht="17.1" customHeight="true" spans="1:7">
      <c r="A19" s="200">
        <v>10121</v>
      </c>
      <c r="B19" s="200" t="s">
        <v>241</v>
      </c>
      <c r="C19" s="114">
        <v>183</v>
      </c>
      <c r="D19" s="114">
        <v>200</v>
      </c>
      <c r="E19" s="114">
        <v>200</v>
      </c>
      <c r="F19" s="114">
        <v>160</v>
      </c>
      <c r="G19" s="26">
        <f t="shared" si="0"/>
        <v>-12.6</v>
      </c>
    </row>
    <row r="20" ht="17.1" customHeight="true" spans="1:7">
      <c r="A20" s="200">
        <v>10199</v>
      </c>
      <c r="B20" s="200" t="s">
        <v>242</v>
      </c>
      <c r="C20" s="222">
        <v>17</v>
      </c>
      <c r="D20" s="222"/>
      <c r="E20" s="222"/>
      <c r="F20" s="114"/>
      <c r="G20" s="26">
        <f t="shared" si="0"/>
        <v>-100</v>
      </c>
    </row>
    <row r="21" ht="17.1" customHeight="true" spans="1:7">
      <c r="A21" s="200">
        <v>103</v>
      </c>
      <c r="B21" s="202" t="s">
        <v>62</v>
      </c>
      <c r="C21" s="137">
        <v>26125</v>
      </c>
      <c r="D21" s="137">
        <f>SUM(D22,D31,D80,D105,D110,D117,D118,D119)</f>
        <v>36000</v>
      </c>
      <c r="E21" s="137">
        <f>SUM(E22,E31,E80,E105,E110,E117,E118,E119)</f>
        <v>23700</v>
      </c>
      <c r="F21" s="137">
        <f>SUM(F22,F31,F80,F105,F110,F117,F118,F119)</f>
        <v>26358</v>
      </c>
      <c r="G21" s="26">
        <f t="shared" si="0"/>
        <v>0.9</v>
      </c>
    </row>
    <row r="22" ht="17.1" customHeight="true" spans="1:7">
      <c r="A22" s="200">
        <v>10302</v>
      </c>
      <c r="B22" s="202" t="s">
        <v>243</v>
      </c>
      <c r="C22" s="137">
        <v>2651</v>
      </c>
      <c r="D22" s="137">
        <v>2600</v>
      </c>
      <c r="E22" s="137">
        <v>2300</v>
      </c>
      <c r="F22" s="137">
        <v>2868</v>
      </c>
      <c r="G22" s="26">
        <f t="shared" si="0"/>
        <v>8.2</v>
      </c>
    </row>
    <row r="23" ht="17.1" customHeight="true" spans="1:7">
      <c r="A23" s="200">
        <v>1030203</v>
      </c>
      <c r="B23" s="200" t="s">
        <v>244</v>
      </c>
      <c r="C23" s="114">
        <v>1054</v>
      </c>
      <c r="D23" s="114"/>
      <c r="E23" s="114"/>
      <c r="F23" s="114">
        <v>1279</v>
      </c>
      <c r="G23" s="26">
        <f t="shared" si="0"/>
        <v>21.3</v>
      </c>
    </row>
    <row r="24" ht="17.1" customHeight="true" spans="1:7">
      <c r="A24" s="200">
        <v>1030216</v>
      </c>
      <c r="B24" s="200" t="s">
        <v>245</v>
      </c>
      <c r="C24" s="114">
        <v>703</v>
      </c>
      <c r="D24" s="114"/>
      <c r="E24" s="114"/>
      <c r="F24" s="114">
        <v>845</v>
      </c>
      <c r="G24" s="26">
        <f t="shared" si="0"/>
        <v>20.2</v>
      </c>
    </row>
    <row r="25" ht="17.1" customHeight="true" spans="1:7">
      <c r="A25" s="200">
        <v>1030218</v>
      </c>
      <c r="B25" s="200" t="s">
        <v>246</v>
      </c>
      <c r="C25" s="114">
        <v>637</v>
      </c>
      <c r="D25" s="114"/>
      <c r="E25" s="114"/>
      <c r="F25" s="114">
        <v>735</v>
      </c>
      <c r="G25" s="26">
        <f t="shared" si="0"/>
        <v>15.4</v>
      </c>
    </row>
    <row r="26" ht="17.1" customHeight="true" spans="1:7">
      <c r="A26" s="200">
        <v>1030219</v>
      </c>
      <c r="B26" s="200" t="s">
        <v>247</v>
      </c>
      <c r="C26" s="114"/>
      <c r="D26" s="114"/>
      <c r="E26" s="114"/>
      <c r="F26" s="114"/>
      <c r="G26" s="26" t="str">
        <f t="shared" si="0"/>
        <v/>
      </c>
    </row>
    <row r="27" ht="17.1" customHeight="true" spans="1:7">
      <c r="A27" s="200">
        <v>1030220</v>
      </c>
      <c r="B27" s="200" t="s">
        <v>248</v>
      </c>
      <c r="C27" s="114"/>
      <c r="D27" s="114"/>
      <c r="E27" s="114"/>
      <c r="F27" s="114"/>
      <c r="G27" s="26" t="str">
        <f t="shared" si="0"/>
        <v/>
      </c>
    </row>
    <row r="28" ht="17.1" customHeight="true" spans="1:7">
      <c r="A28" s="200">
        <v>1030222</v>
      </c>
      <c r="B28" s="200" t="s">
        <v>249</v>
      </c>
      <c r="C28" s="114">
        <v>48</v>
      </c>
      <c r="D28" s="114"/>
      <c r="E28" s="114"/>
      <c r="F28" s="114">
        <v>8</v>
      </c>
      <c r="G28" s="26">
        <f t="shared" si="0"/>
        <v>-83.3</v>
      </c>
    </row>
    <row r="29" ht="17.1" customHeight="true" spans="1:7">
      <c r="A29" s="200">
        <v>1030223</v>
      </c>
      <c r="B29" s="200" t="s">
        <v>250</v>
      </c>
      <c r="C29" s="114">
        <v>205</v>
      </c>
      <c r="D29" s="114"/>
      <c r="E29" s="114"/>
      <c r="F29" s="114">
        <v>1</v>
      </c>
      <c r="G29" s="26">
        <f t="shared" si="0"/>
        <v>-99.5</v>
      </c>
    </row>
    <row r="30" ht="17.1" customHeight="true" spans="1:7">
      <c r="A30" s="200">
        <v>1030299</v>
      </c>
      <c r="B30" s="200" t="s">
        <v>251</v>
      </c>
      <c r="C30" s="114">
        <v>4</v>
      </c>
      <c r="D30" s="114"/>
      <c r="E30" s="114"/>
      <c r="F30" s="114"/>
      <c r="G30" s="26">
        <f t="shared" ref="G30:G61" si="1">IF(C30&lt;&gt;0,ROUND(100*(F30/C30-1),1),"")</f>
        <v>-100</v>
      </c>
    </row>
    <row r="31" ht="17.1" customHeight="true" spans="1:7">
      <c r="A31" s="200">
        <v>10304</v>
      </c>
      <c r="B31" s="202" t="s">
        <v>252</v>
      </c>
      <c r="C31" s="137">
        <v>2503</v>
      </c>
      <c r="D31" s="137">
        <v>2600</v>
      </c>
      <c r="E31" s="137">
        <v>2600</v>
      </c>
      <c r="F31" s="137">
        <v>2351</v>
      </c>
      <c r="G31" s="26">
        <f t="shared" si="1"/>
        <v>-6.1</v>
      </c>
    </row>
    <row r="32" ht="17.1" customHeight="true" spans="1:7">
      <c r="A32" s="200">
        <v>1030401</v>
      </c>
      <c r="B32" s="200" t="s">
        <v>253</v>
      </c>
      <c r="C32" s="114">
        <v>164</v>
      </c>
      <c r="D32" s="114"/>
      <c r="E32" s="114"/>
      <c r="F32" s="114">
        <v>181</v>
      </c>
      <c r="G32" s="26">
        <f t="shared" si="1"/>
        <v>10.4</v>
      </c>
    </row>
    <row r="33" ht="17.1" customHeight="true" spans="1:7">
      <c r="A33" s="200">
        <v>1030402</v>
      </c>
      <c r="B33" s="200" t="s">
        <v>254</v>
      </c>
      <c r="C33" s="114"/>
      <c r="D33" s="114"/>
      <c r="E33" s="114"/>
      <c r="F33" s="222"/>
      <c r="G33" s="26" t="str">
        <f t="shared" si="1"/>
        <v/>
      </c>
    </row>
    <row r="34" ht="17.1" customHeight="true" spans="1:7">
      <c r="A34" s="200">
        <v>1030403</v>
      </c>
      <c r="B34" s="200" t="s">
        <v>255</v>
      </c>
      <c r="C34" s="114"/>
      <c r="D34" s="114"/>
      <c r="E34" s="114"/>
      <c r="F34" s="222"/>
      <c r="G34" s="26" t="str">
        <f t="shared" si="1"/>
        <v/>
      </c>
    </row>
    <row r="35" ht="17.1" customHeight="true" spans="1:7">
      <c r="A35" s="200">
        <v>1030404</v>
      </c>
      <c r="B35" s="200" t="s">
        <v>256</v>
      </c>
      <c r="C35" s="114"/>
      <c r="D35" s="114"/>
      <c r="E35" s="114"/>
      <c r="F35" s="222"/>
      <c r="G35" s="26" t="str">
        <f t="shared" si="1"/>
        <v/>
      </c>
    </row>
    <row r="36" ht="17.1" customHeight="true" spans="1:7">
      <c r="A36" s="200">
        <v>1030406</v>
      </c>
      <c r="B36" s="200" t="s">
        <v>257</v>
      </c>
      <c r="C36" s="114"/>
      <c r="D36" s="114"/>
      <c r="E36" s="114"/>
      <c r="F36" s="222"/>
      <c r="G36" s="26" t="str">
        <f t="shared" si="1"/>
        <v/>
      </c>
    </row>
    <row r="37" ht="17.1" customHeight="true" spans="1:7">
      <c r="A37" s="200">
        <v>1030407</v>
      </c>
      <c r="B37" s="200" t="s">
        <v>258</v>
      </c>
      <c r="C37" s="114">
        <v>24</v>
      </c>
      <c r="D37" s="114"/>
      <c r="E37" s="114"/>
      <c r="F37" s="114">
        <v>22</v>
      </c>
      <c r="G37" s="26">
        <f t="shared" si="1"/>
        <v>-8.3</v>
      </c>
    </row>
    <row r="38" ht="17.1" customHeight="true" spans="1:7">
      <c r="A38" s="200">
        <v>1030408</v>
      </c>
      <c r="B38" s="200" t="s">
        <v>259</v>
      </c>
      <c r="C38" s="114"/>
      <c r="D38" s="114"/>
      <c r="E38" s="114"/>
      <c r="F38" s="222"/>
      <c r="G38" s="26" t="str">
        <f t="shared" si="1"/>
        <v/>
      </c>
    </row>
    <row r="39" ht="17.1" customHeight="true" spans="1:7">
      <c r="A39" s="200">
        <v>1030409</v>
      </c>
      <c r="B39" s="200" t="s">
        <v>260</v>
      </c>
      <c r="C39" s="114"/>
      <c r="D39" s="114"/>
      <c r="E39" s="114"/>
      <c r="F39" s="222"/>
      <c r="G39" s="26" t="str">
        <f t="shared" si="1"/>
        <v/>
      </c>
    </row>
    <row r="40" ht="17.1" customHeight="true" spans="1:7">
      <c r="A40" s="200">
        <v>1030410</v>
      </c>
      <c r="B40" s="200" t="s">
        <v>261</v>
      </c>
      <c r="C40" s="114"/>
      <c r="D40" s="114"/>
      <c r="E40" s="114"/>
      <c r="F40" s="222"/>
      <c r="G40" s="26" t="str">
        <f t="shared" si="1"/>
        <v/>
      </c>
    </row>
    <row r="41" ht="17.1" customHeight="true" spans="1:7">
      <c r="A41" s="200">
        <v>1030413</v>
      </c>
      <c r="B41" s="200" t="s">
        <v>262</v>
      </c>
      <c r="C41" s="114"/>
      <c r="D41" s="114"/>
      <c r="E41" s="114"/>
      <c r="F41" s="222"/>
      <c r="G41" s="26" t="str">
        <f t="shared" si="1"/>
        <v/>
      </c>
    </row>
    <row r="42" ht="17.1" customHeight="true" spans="1:7">
      <c r="A42" s="223">
        <v>1030414</v>
      </c>
      <c r="B42" s="200" t="s">
        <v>263</v>
      </c>
      <c r="C42" s="114"/>
      <c r="D42" s="114"/>
      <c r="E42" s="114"/>
      <c r="F42" s="222"/>
      <c r="G42" s="26" t="str">
        <f t="shared" si="1"/>
        <v/>
      </c>
    </row>
    <row r="43" ht="17.1" customHeight="true" spans="1:7">
      <c r="A43" s="200">
        <v>1030415</v>
      </c>
      <c r="B43" s="200" t="s">
        <v>264</v>
      </c>
      <c r="C43" s="114"/>
      <c r="D43" s="114"/>
      <c r="E43" s="114"/>
      <c r="F43" s="222"/>
      <c r="G43" s="26" t="str">
        <f t="shared" si="1"/>
        <v/>
      </c>
    </row>
    <row r="44" ht="17.1" customHeight="true" spans="1:7">
      <c r="A44" s="200">
        <v>1030416</v>
      </c>
      <c r="B44" s="200" t="s">
        <v>265</v>
      </c>
      <c r="C44" s="114"/>
      <c r="D44" s="114"/>
      <c r="E44" s="114"/>
      <c r="F44" s="222"/>
      <c r="G44" s="26" t="str">
        <f t="shared" si="1"/>
        <v/>
      </c>
    </row>
    <row r="45" ht="17.1" customHeight="true" spans="1:7">
      <c r="A45" s="200">
        <v>1030417</v>
      </c>
      <c r="B45" s="200" t="s">
        <v>266</v>
      </c>
      <c r="C45" s="114"/>
      <c r="D45" s="114"/>
      <c r="E45" s="114"/>
      <c r="F45" s="222"/>
      <c r="G45" s="26" t="str">
        <f t="shared" si="1"/>
        <v/>
      </c>
    </row>
    <row r="46" ht="17.1" customHeight="true" spans="1:7">
      <c r="A46" s="200">
        <v>1030418</v>
      </c>
      <c r="B46" s="200" t="s">
        <v>267</v>
      </c>
      <c r="C46" s="114"/>
      <c r="D46" s="114"/>
      <c r="E46" s="114"/>
      <c r="F46" s="222"/>
      <c r="G46" s="26" t="str">
        <f t="shared" si="1"/>
        <v/>
      </c>
    </row>
    <row r="47" ht="17.1" customHeight="true" spans="1:7">
      <c r="A47" s="200">
        <v>1030419</v>
      </c>
      <c r="B47" s="200" t="s">
        <v>268</v>
      </c>
      <c r="C47" s="114"/>
      <c r="D47" s="114"/>
      <c r="E47" s="114"/>
      <c r="F47" s="222"/>
      <c r="G47" s="26" t="str">
        <f t="shared" si="1"/>
        <v/>
      </c>
    </row>
    <row r="48" ht="17.1" customHeight="true" spans="1:7">
      <c r="A48" s="200">
        <v>1030420</v>
      </c>
      <c r="B48" s="200" t="s">
        <v>269</v>
      </c>
      <c r="C48" s="114"/>
      <c r="D48" s="114"/>
      <c r="E48" s="114"/>
      <c r="F48" s="222"/>
      <c r="G48" s="26" t="str">
        <f t="shared" si="1"/>
        <v/>
      </c>
    </row>
    <row r="49" ht="17.1" customHeight="true" spans="1:7">
      <c r="A49" s="200">
        <v>1030422</v>
      </c>
      <c r="B49" s="200" t="s">
        <v>270</v>
      </c>
      <c r="C49" s="114"/>
      <c r="D49" s="114"/>
      <c r="E49" s="114"/>
      <c r="F49" s="222"/>
      <c r="G49" s="26" t="str">
        <f t="shared" si="1"/>
        <v/>
      </c>
    </row>
    <row r="50" ht="17.1" customHeight="true" spans="1:7">
      <c r="A50" s="200">
        <v>1030424</v>
      </c>
      <c r="B50" s="200" t="s">
        <v>271</v>
      </c>
      <c r="C50" s="114">
        <v>162</v>
      </c>
      <c r="D50" s="114"/>
      <c r="E50" s="114"/>
      <c r="F50" s="114">
        <v>31</v>
      </c>
      <c r="G50" s="26">
        <f t="shared" si="1"/>
        <v>-80.9</v>
      </c>
    </row>
    <row r="51" ht="17.1" customHeight="true" spans="1:7">
      <c r="A51" s="200">
        <v>1030425</v>
      </c>
      <c r="B51" s="200" t="s">
        <v>272</v>
      </c>
      <c r="C51" s="114"/>
      <c r="D51" s="114"/>
      <c r="E51" s="114"/>
      <c r="F51" s="222"/>
      <c r="G51" s="26" t="str">
        <f t="shared" si="1"/>
        <v/>
      </c>
    </row>
    <row r="52" ht="17.1" customHeight="true" spans="1:7">
      <c r="A52" s="200">
        <v>1030426</v>
      </c>
      <c r="B52" s="200" t="s">
        <v>273</v>
      </c>
      <c r="C52" s="114"/>
      <c r="D52" s="114"/>
      <c r="E52" s="114"/>
      <c r="F52" s="222"/>
      <c r="G52" s="26" t="str">
        <f t="shared" si="1"/>
        <v/>
      </c>
    </row>
    <row r="53" ht="17.1" customHeight="true" spans="1:7">
      <c r="A53" s="200">
        <v>1030427</v>
      </c>
      <c r="B53" s="200" t="s">
        <v>274</v>
      </c>
      <c r="C53" s="114">
        <v>1504</v>
      </c>
      <c r="D53" s="114"/>
      <c r="E53" s="114"/>
      <c r="F53" s="114">
        <v>1363</v>
      </c>
      <c r="G53" s="26">
        <f t="shared" si="1"/>
        <v>-9.4</v>
      </c>
    </row>
    <row r="54" ht="17.1" customHeight="true" spans="1:7">
      <c r="A54" s="200">
        <v>1030429</v>
      </c>
      <c r="B54" s="200" t="s">
        <v>275</v>
      </c>
      <c r="C54" s="114"/>
      <c r="D54" s="114"/>
      <c r="E54" s="114"/>
      <c r="F54" s="114"/>
      <c r="G54" s="26" t="str">
        <f t="shared" si="1"/>
        <v/>
      </c>
    </row>
    <row r="55" ht="17.1" customHeight="true" spans="1:7">
      <c r="A55" s="200">
        <v>1030430</v>
      </c>
      <c r="B55" s="200" t="s">
        <v>276</v>
      </c>
      <c r="C55" s="114"/>
      <c r="D55" s="114"/>
      <c r="E55" s="114"/>
      <c r="F55" s="222"/>
      <c r="G55" s="26" t="str">
        <f t="shared" si="1"/>
        <v/>
      </c>
    </row>
    <row r="56" ht="17.1" customHeight="true" spans="1:7">
      <c r="A56" s="200">
        <v>1030431</v>
      </c>
      <c r="B56" s="200" t="s">
        <v>277</v>
      </c>
      <c r="C56" s="114"/>
      <c r="D56" s="114"/>
      <c r="E56" s="114"/>
      <c r="F56" s="222"/>
      <c r="G56" s="26" t="str">
        <f t="shared" si="1"/>
        <v/>
      </c>
    </row>
    <row r="57" ht="17.1" customHeight="true" spans="1:7">
      <c r="A57" s="200">
        <v>1030432</v>
      </c>
      <c r="B57" s="200" t="s">
        <v>278</v>
      </c>
      <c r="C57" s="114">
        <v>82</v>
      </c>
      <c r="D57" s="114"/>
      <c r="E57" s="114"/>
      <c r="F57" s="114">
        <v>122</v>
      </c>
      <c r="G57" s="26">
        <f t="shared" si="1"/>
        <v>48.8</v>
      </c>
    </row>
    <row r="58" ht="17.1" customHeight="true" spans="1:7">
      <c r="A58" s="200">
        <v>1030433</v>
      </c>
      <c r="B58" s="200" t="s">
        <v>279</v>
      </c>
      <c r="C58" s="114">
        <v>128</v>
      </c>
      <c r="D58" s="114"/>
      <c r="E58" s="114"/>
      <c r="F58" s="114">
        <v>247</v>
      </c>
      <c r="G58" s="26">
        <f t="shared" si="1"/>
        <v>93</v>
      </c>
    </row>
    <row r="59" ht="17.1" customHeight="true" spans="1:7">
      <c r="A59" s="200">
        <v>1030434</v>
      </c>
      <c r="B59" s="200" t="s">
        <v>280</v>
      </c>
      <c r="C59" s="114"/>
      <c r="D59" s="114"/>
      <c r="E59" s="114"/>
      <c r="F59" s="222"/>
      <c r="G59" s="26" t="str">
        <f t="shared" si="1"/>
        <v/>
      </c>
    </row>
    <row r="60" ht="17.1" customHeight="true" spans="1:7">
      <c r="A60" s="200">
        <v>1030435</v>
      </c>
      <c r="B60" s="200" t="s">
        <v>281</v>
      </c>
      <c r="C60" s="114"/>
      <c r="D60" s="114"/>
      <c r="E60" s="114"/>
      <c r="F60" s="222"/>
      <c r="G60" s="26" t="str">
        <f t="shared" si="1"/>
        <v/>
      </c>
    </row>
    <row r="61" ht="17.1" customHeight="true" spans="1:7">
      <c r="A61" s="200">
        <v>1030440</v>
      </c>
      <c r="B61" s="200" t="s">
        <v>282</v>
      </c>
      <c r="C61" s="114"/>
      <c r="D61" s="114"/>
      <c r="E61" s="114"/>
      <c r="F61" s="222"/>
      <c r="G61" s="26" t="str">
        <f t="shared" si="1"/>
        <v/>
      </c>
    </row>
    <row r="62" ht="17.1" customHeight="true" spans="1:7">
      <c r="A62" s="200">
        <v>1030442</v>
      </c>
      <c r="B62" s="200" t="s">
        <v>283</v>
      </c>
      <c r="C62" s="114">
        <v>2</v>
      </c>
      <c r="D62" s="114"/>
      <c r="E62" s="114"/>
      <c r="F62" s="114">
        <v>5</v>
      </c>
      <c r="G62" s="26">
        <f t="shared" ref="G62:G119" si="2">IF(C62&lt;&gt;0,ROUND(100*(F62/C62-1),1),"")</f>
        <v>150</v>
      </c>
    </row>
    <row r="63" ht="17.1" customHeight="true" spans="1:7">
      <c r="A63" s="200">
        <v>1030443</v>
      </c>
      <c r="B63" s="200" t="s">
        <v>284</v>
      </c>
      <c r="C63" s="114"/>
      <c r="D63" s="114"/>
      <c r="E63" s="114"/>
      <c r="F63" s="222"/>
      <c r="G63" s="26" t="str">
        <f t="shared" si="2"/>
        <v/>
      </c>
    </row>
    <row r="64" ht="17.1" customHeight="true" spans="1:7">
      <c r="A64" s="200">
        <v>1030444</v>
      </c>
      <c r="B64" s="200" t="s">
        <v>285</v>
      </c>
      <c r="C64" s="114">
        <v>5</v>
      </c>
      <c r="D64" s="114"/>
      <c r="E64" s="114"/>
      <c r="F64" s="114">
        <v>2</v>
      </c>
      <c r="G64" s="26">
        <f t="shared" si="2"/>
        <v>-60</v>
      </c>
    </row>
    <row r="65" ht="17.1" customHeight="true" spans="1:7">
      <c r="A65" s="200">
        <v>1030445</v>
      </c>
      <c r="B65" s="200" t="s">
        <v>286</v>
      </c>
      <c r="C65" s="114"/>
      <c r="D65" s="114"/>
      <c r="E65" s="114"/>
      <c r="F65" s="114"/>
      <c r="G65" s="26" t="str">
        <f t="shared" si="2"/>
        <v/>
      </c>
    </row>
    <row r="66" ht="17.1" customHeight="true" spans="1:7">
      <c r="A66" s="200">
        <v>1030446</v>
      </c>
      <c r="B66" s="200" t="s">
        <v>287</v>
      </c>
      <c r="C66" s="114">
        <v>333</v>
      </c>
      <c r="D66" s="114"/>
      <c r="E66" s="114"/>
      <c r="F66" s="114">
        <v>364</v>
      </c>
      <c r="G66" s="26">
        <f t="shared" si="2"/>
        <v>9.3</v>
      </c>
    </row>
    <row r="67" ht="17.1" customHeight="true" spans="1:7">
      <c r="A67" s="200">
        <v>1030447</v>
      </c>
      <c r="B67" s="200" t="s">
        <v>288</v>
      </c>
      <c r="C67" s="114">
        <v>99</v>
      </c>
      <c r="D67" s="114"/>
      <c r="E67" s="114"/>
      <c r="F67" s="114">
        <v>12</v>
      </c>
      <c r="G67" s="26">
        <f t="shared" si="2"/>
        <v>-87.9</v>
      </c>
    </row>
    <row r="68" ht="17.1" customHeight="true" spans="1:7">
      <c r="A68" s="200">
        <v>1030448</v>
      </c>
      <c r="B68" s="200" t="s">
        <v>289</v>
      </c>
      <c r="C68" s="114"/>
      <c r="D68" s="114"/>
      <c r="E68" s="114"/>
      <c r="F68" s="222"/>
      <c r="G68" s="26" t="str">
        <f t="shared" si="2"/>
        <v/>
      </c>
    </row>
    <row r="69" ht="17.1" customHeight="true" spans="1:7">
      <c r="A69" s="200">
        <v>1030449</v>
      </c>
      <c r="B69" s="200" t="s">
        <v>290</v>
      </c>
      <c r="C69" s="114"/>
      <c r="D69" s="114"/>
      <c r="E69" s="114"/>
      <c r="F69" s="222"/>
      <c r="G69" s="26" t="str">
        <f t="shared" si="2"/>
        <v/>
      </c>
    </row>
    <row r="70" ht="17.1" customHeight="true" spans="1:7">
      <c r="A70" s="200">
        <v>1030450</v>
      </c>
      <c r="B70" s="200" t="s">
        <v>291</v>
      </c>
      <c r="C70" s="114"/>
      <c r="D70" s="114"/>
      <c r="E70" s="114"/>
      <c r="F70" s="222">
        <v>2</v>
      </c>
      <c r="G70" s="26" t="str">
        <f t="shared" si="2"/>
        <v/>
      </c>
    </row>
    <row r="71" ht="17.1" customHeight="true" spans="1:7">
      <c r="A71" s="200">
        <v>1030451</v>
      </c>
      <c r="B71" s="200" t="s">
        <v>292</v>
      </c>
      <c r="C71" s="114"/>
      <c r="D71" s="114"/>
      <c r="E71" s="114"/>
      <c r="F71" s="222"/>
      <c r="G71" s="26" t="str">
        <f t="shared" si="2"/>
        <v/>
      </c>
    </row>
    <row r="72" ht="17.1" customHeight="true" spans="1:7">
      <c r="A72" s="200">
        <v>1030452</v>
      </c>
      <c r="B72" s="200" t="s">
        <v>293</v>
      </c>
      <c r="C72" s="114"/>
      <c r="D72" s="114"/>
      <c r="E72" s="114"/>
      <c r="F72" s="222"/>
      <c r="G72" s="26" t="str">
        <f t="shared" si="2"/>
        <v/>
      </c>
    </row>
    <row r="73" ht="17.1" customHeight="true" spans="1:7">
      <c r="A73" s="200">
        <v>1030455</v>
      </c>
      <c r="B73" s="200" t="s">
        <v>294</v>
      </c>
      <c r="C73" s="114"/>
      <c r="D73" s="114"/>
      <c r="E73" s="114"/>
      <c r="F73" s="222"/>
      <c r="G73" s="26" t="str">
        <f t="shared" si="2"/>
        <v/>
      </c>
    </row>
    <row r="74" ht="17.1" customHeight="true" spans="1:7">
      <c r="A74" s="200">
        <v>1030456</v>
      </c>
      <c r="B74" s="200" t="s">
        <v>295</v>
      </c>
      <c r="C74" s="114"/>
      <c r="D74" s="114"/>
      <c r="E74" s="114"/>
      <c r="F74" s="222"/>
      <c r="G74" s="26" t="str">
        <f t="shared" si="2"/>
        <v/>
      </c>
    </row>
    <row r="75" ht="17.1" customHeight="true" spans="1:7">
      <c r="A75" s="200">
        <v>1030457</v>
      </c>
      <c r="B75" s="200" t="s">
        <v>296</v>
      </c>
      <c r="C75" s="114"/>
      <c r="D75" s="114"/>
      <c r="E75" s="114"/>
      <c r="F75" s="222"/>
      <c r="G75" s="26" t="str">
        <f t="shared" si="2"/>
        <v/>
      </c>
    </row>
    <row r="76" ht="17.1" customHeight="true" spans="1:7">
      <c r="A76" s="200">
        <v>1030458</v>
      </c>
      <c r="B76" s="200" t="s">
        <v>297</v>
      </c>
      <c r="C76" s="114"/>
      <c r="D76" s="114"/>
      <c r="E76" s="114"/>
      <c r="F76" s="222"/>
      <c r="G76" s="26" t="str">
        <f t="shared" si="2"/>
        <v/>
      </c>
    </row>
    <row r="77" ht="17.1" customHeight="true" spans="1:7">
      <c r="A77" s="200">
        <v>1030459</v>
      </c>
      <c r="B77" s="200" t="s">
        <v>298</v>
      </c>
      <c r="C77" s="114"/>
      <c r="D77" s="114"/>
      <c r="E77" s="114"/>
      <c r="F77" s="222"/>
      <c r="G77" s="26" t="str">
        <f t="shared" si="2"/>
        <v/>
      </c>
    </row>
    <row r="78" ht="17.1" customHeight="true" spans="1:7">
      <c r="A78" s="200">
        <v>1030461</v>
      </c>
      <c r="B78" s="200" t="s">
        <v>299</v>
      </c>
      <c r="C78" s="114"/>
      <c r="D78" s="114"/>
      <c r="E78" s="114"/>
      <c r="F78" s="222"/>
      <c r="G78" s="26" t="str">
        <f t="shared" si="2"/>
        <v/>
      </c>
    </row>
    <row r="79" ht="17.1" customHeight="true" spans="1:7">
      <c r="A79" s="200">
        <v>1030499</v>
      </c>
      <c r="B79" s="200" t="s">
        <v>300</v>
      </c>
      <c r="C79" s="114"/>
      <c r="D79" s="114"/>
      <c r="E79" s="114"/>
      <c r="F79" s="222"/>
      <c r="G79" s="26" t="str">
        <f t="shared" si="2"/>
        <v/>
      </c>
    </row>
    <row r="80" ht="17.1" customHeight="true" spans="1:7">
      <c r="A80" s="200">
        <v>10305</v>
      </c>
      <c r="B80" s="202" t="s">
        <v>301</v>
      </c>
      <c r="C80" s="137">
        <v>2356</v>
      </c>
      <c r="D80" s="137">
        <v>2600</v>
      </c>
      <c r="E80" s="137">
        <v>2600</v>
      </c>
      <c r="F80" s="137">
        <v>2773</v>
      </c>
      <c r="G80" s="26">
        <f t="shared" si="2"/>
        <v>17.7</v>
      </c>
    </row>
    <row r="81" ht="17.1" customHeight="true" spans="1:7">
      <c r="A81" s="200">
        <v>103050101</v>
      </c>
      <c r="B81" s="200" t="s">
        <v>302</v>
      </c>
      <c r="C81" s="114">
        <v>964</v>
      </c>
      <c r="D81" s="114"/>
      <c r="E81" s="114"/>
      <c r="F81" s="114">
        <v>921</v>
      </c>
      <c r="G81" s="26">
        <f t="shared" si="2"/>
        <v>-4.5</v>
      </c>
    </row>
    <row r="82" ht="17.1" customHeight="true" spans="1:7">
      <c r="A82" s="200">
        <v>103050102</v>
      </c>
      <c r="B82" s="200" t="s">
        <v>303</v>
      </c>
      <c r="C82" s="114"/>
      <c r="D82" s="114"/>
      <c r="E82" s="114"/>
      <c r="F82" s="114"/>
      <c r="G82" s="26" t="str">
        <f t="shared" si="2"/>
        <v/>
      </c>
    </row>
    <row r="83" ht="17.1" customHeight="true" spans="1:7">
      <c r="A83" s="200">
        <v>103050103</v>
      </c>
      <c r="B83" s="200" t="s">
        <v>304</v>
      </c>
      <c r="C83" s="114"/>
      <c r="D83" s="114"/>
      <c r="E83" s="114"/>
      <c r="F83" s="114"/>
      <c r="G83" s="26" t="str">
        <f t="shared" si="2"/>
        <v/>
      </c>
    </row>
    <row r="84" ht="17.1" customHeight="true" spans="1:7">
      <c r="A84" s="200">
        <v>103050105</v>
      </c>
      <c r="B84" s="200" t="s">
        <v>305</v>
      </c>
      <c r="C84" s="114"/>
      <c r="D84" s="114"/>
      <c r="E84" s="114"/>
      <c r="F84" s="114"/>
      <c r="G84" s="26" t="str">
        <f t="shared" si="2"/>
        <v/>
      </c>
    </row>
    <row r="85" ht="17.1" customHeight="true" spans="1:7">
      <c r="A85" s="200">
        <v>103050107</v>
      </c>
      <c r="B85" s="200" t="s">
        <v>306</v>
      </c>
      <c r="C85" s="114"/>
      <c r="D85" s="114"/>
      <c r="E85" s="114"/>
      <c r="F85" s="114"/>
      <c r="G85" s="26" t="str">
        <f t="shared" si="2"/>
        <v/>
      </c>
    </row>
    <row r="86" ht="17.1" customHeight="true" spans="1:7">
      <c r="A86" s="200">
        <v>103050108</v>
      </c>
      <c r="B86" s="200" t="s">
        <v>307</v>
      </c>
      <c r="C86" s="114"/>
      <c r="D86" s="114"/>
      <c r="E86" s="114"/>
      <c r="F86" s="114"/>
      <c r="G86" s="26" t="str">
        <f t="shared" si="2"/>
        <v/>
      </c>
    </row>
    <row r="87" ht="17.1" customHeight="true" spans="1:7">
      <c r="A87" s="200">
        <v>103050109</v>
      </c>
      <c r="B87" s="200" t="s">
        <v>308</v>
      </c>
      <c r="C87" s="114"/>
      <c r="D87" s="114"/>
      <c r="E87" s="114"/>
      <c r="F87" s="114"/>
      <c r="G87" s="26" t="str">
        <f>IF(C87&lt;&gt;0,ROUND(100*(F88/C87-1),1),"")</f>
        <v/>
      </c>
    </row>
    <row r="88" ht="17.1" customHeight="true" spans="1:7">
      <c r="A88" s="200">
        <v>103050110</v>
      </c>
      <c r="B88" s="200" t="s">
        <v>309</v>
      </c>
      <c r="C88" s="114">
        <v>14</v>
      </c>
      <c r="D88" s="114"/>
      <c r="E88" s="114"/>
      <c r="F88" s="114">
        <v>15</v>
      </c>
      <c r="G88" s="26">
        <f>IF(C88&lt;&gt;0,ROUND(100*(F88/C88-1),1),"")</f>
        <v>7.1</v>
      </c>
    </row>
    <row r="89" ht="17.1" customHeight="true" spans="1:7">
      <c r="A89" s="200">
        <v>103050111</v>
      </c>
      <c r="B89" s="200" t="s">
        <v>310</v>
      </c>
      <c r="C89" s="114">
        <v>4</v>
      </c>
      <c r="D89" s="114"/>
      <c r="E89" s="114"/>
      <c r="F89" s="114">
        <v>1</v>
      </c>
      <c r="G89" s="26">
        <f t="shared" si="2"/>
        <v>-75</v>
      </c>
    </row>
    <row r="90" ht="17.1" customHeight="true" spans="1:7">
      <c r="A90" s="200">
        <v>103050112</v>
      </c>
      <c r="B90" s="200" t="s">
        <v>311</v>
      </c>
      <c r="C90" s="114"/>
      <c r="D90" s="114"/>
      <c r="E90" s="114"/>
      <c r="F90" s="114"/>
      <c r="G90" s="26" t="str">
        <f t="shared" si="2"/>
        <v/>
      </c>
    </row>
    <row r="91" ht="17.1" customHeight="true" spans="1:7">
      <c r="A91" s="200">
        <v>103050113</v>
      </c>
      <c r="B91" s="200" t="s">
        <v>312</v>
      </c>
      <c r="C91" s="114"/>
      <c r="D91" s="114"/>
      <c r="E91" s="114"/>
      <c r="F91" s="114"/>
      <c r="G91" s="26" t="str">
        <f t="shared" si="2"/>
        <v/>
      </c>
    </row>
    <row r="92" ht="17.1" customHeight="true" spans="1:7">
      <c r="A92" s="200">
        <v>103050114</v>
      </c>
      <c r="B92" s="200" t="s">
        <v>313</v>
      </c>
      <c r="C92" s="114">
        <v>23</v>
      </c>
      <c r="D92" s="114"/>
      <c r="E92" s="114"/>
      <c r="F92" s="114">
        <v>20</v>
      </c>
      <c r="G92" s="26">
        <f t="shared" si="2"/>
        <v>-13</v>
      </c>
    </row>
    <row r="93" ht="17.1" customHeight="true" spans="1:7">
      <c r="A93" s="200">
        <v>103050115</v>
      </c>
      <c r="B93" s="200" t="s">
        <v>314</v>
      </c>
      <c r="C93" s="114"/>
      <c r="D93" s="114"/>
      <c r="E93" s="114"/>
      <c r="F93" s="114"/>
      <c r="G93" s="26" t="str">
        <f t="shared" si="2"/>
        <v/>
      </c>
    </row>
    <row r="94" ht="17.1" customHeight="true" spans="1:7">
      <c r="A94" s="200">
        <v>103050116</v>
      </c>
      <c r="B94" s="200" t="s">
        <v>315</v>
      </c>
      <c r="C94" s="114"/>
      <c r="D94" s="114"/>
      <c r="E94" s="114"/>
      <c r="F94" s="114"/>
      <c r="G94" s="26" t="str">
        <f t="shared" si="2"/>
        <v/>
      </c>
    </row>
    <row r="95" ht="17.1" customHeight="true" spans="1:7">
      <c r="A95" s="200">
        <v>103050117</v>
      </c>
      <c r="B95" s="200" t="s">
        <v>316</v>
      </c>
      <c r="C95" s="114">
        <v>39</v>
      </c>
      <c r="D95" s="114"/>
      <c r="E95" s="114"/>
      <c r="F95" s="114">
        <v>6</v>
      </c>
      <c r="G95" s="26">
        <f t="shared" si="2"/>
        <v>-84.6</v>
      </c>
    </row>
    <row r="96" ht="17.1" customHeight="true" spans="1:7">
      <c r="A96" s="200">
        <v>103050119</v>
      </c>
      <c r="B96" s="200" t="s">
        <v>317</v>
      </c>
      <c r="C96" s="114"/>
      <c r="D96" s="114"/>
      <c r="E96" s="114"/>
      <c r="F96" s="114"/>
      <c r="G96" s="26" t="str">
        <f t="shared" si="2"/>
        <v/>
      </c>
    </row>
    <row r="97" ht="17.1" customHeight="true" spans="1:7">
      <c r="A97" s="200">
        <v>103050120</v>
      </c>
      <c r="B97" s="200" t="s">
        <v>318</v>
      </c>
      <c r="C97" s="114"/>
      <c r="D97" s="114"/>
      <c r="E97" s="114"/>
      <c r="F97" s="114"/>
      <c r="G97" s="26" t="str">
        <f t="shared" si="2"/>
        <v/>
      </c>
    </row>
    <row r="98" ht="17.1" customHeight="true" spans="1:7">
      <c r="A98" s="200">
        <v>103050121</v>
      </c>
      <c r="B98" s="200" t="s">
        <v>319</v>
      </c>
      <c r="C98" s="114"/>
      <c r="D98" s="114"/>
      <c r="E98" s="114"/>
      <c r="F98" s="114"/>
      <c r="G98" s="26" t="str">
        <f t="shared" si="2"/>
        <v/>
      </c>
    </row>
    <row r="99" ht="17.1" customHeight="true" spans="1:7">
      <c r="A99" s="200">
        <v>103050122</v>
      </c>
      <c r="B99" s="200" t="s">
        <v>320</v>
      </c>
      <c r="C99" s="114"/>
      <c r="D99" s="114"/>
      <c r="E99" s="114"/>
      <c r="F99" s="114"/>
      <c r="G99" s="26" t="str">
        <f t="shared" si="2"/>
        <v/>
      </c>
    </row>
    <row r="100" ht="17.1" customHeight="true" spans="1:7">
      <c r="A100" s="200">
        <v>103050123</v>
      </c>
      <c r="B100" s="200" t="s">
        <v>321</v>
      </c>
      <c r="C100" s="114">
        <v>213</v>
      </c>
      <c r="D100" s="114"/>
      <c r="E100" s="114"/>
      <c r="F100" s="114">
        <v>180</v>
      </c>
      <c r="G100" s="26">
        <f t="shared" si="2"/>
        <v>-15.5</v>
      </c>
    </row>
    <row r="101" ht="17.1" customHeight="true" spans="1:7">
      <c r="A101" s="200">
        <v>103050124</v>
      </c>
      <c r="B101" s="200" t="s">
        <v>322</v>
      </c>
      <c r="C101" s="114"/>
      <c r="D101" s="114"/>
      <c r="E101" s="114"/>
      <c r="F101" s="114"/>
      <c r="G101" s="26" t="str">
        <f t="shared" si="2"/>
        <v/>
      </c>
    </row>
    <row r="102" ht="17.1" customHeight="true" spans="1:7">
      <c r="A102" s="200">
        <v>103050125</v>
      </c>
      <c r="B102" s="200" t="s">
        <v>323</v>
      </c>
      <c r="C102" s="114"/>
      <c r="D102" s="114"/>
      <c r="E102" s="114"/>
      <c r="F102" s="114"/>
      <c r="G102" s="26" t="str">
        <f t="shared" si="2"/>
        <v/>
      </c>
    </row>
    <row r="103" ht="17.1" customHeight="true" spans="1:7">
      <c r="A103" s="200">
        <v>103050126</v>
      </c>
      <c r="B103" s="200" t="s">
        <v>324</v>
      </c>
      <c r="C103" s="114"/>
      <c r="D103" s="114"/>
      <c r="E103" s="114"/>
      <c r="F103" s="114"/>
      <c r="G103" s="26" t="str">
        <f t="shared" si="2"/>
        <v/>
      </c>
    </row>
    <row r="104" ht="17.1" customHeight="true" spans="1:7">
      <c r="A104" s="200">
        <v>103050199</v>
      </c>
      <c r="B104" s="200" t="s">
        <v>325</v>
      </c>
      <c r="C104" s="114">
        <v>1099</v>
      </c>
      <c r="D104" s="114"/>
      <c r="E104" s="114"/>
      <c r="F104" s="114">
        <v>1630</v>
      </c>
      <c r="G104" s="26">
        <f t="shared" si="2"/>
        <v>48.3</v>
      </c>
    </row>
    <row r="105" ht="17.1" customHeight="true" spans="1:7">
      <c r="A105" s="200">
        <v>10306</v>
      </c>
      <c r="B105" s="202" t="s">
        <v>326</v>
      </c>
      <c r="C105" s="137">
        <v>-33</v>
      </c>
      <c r="D105" s="137"/>
      <c r="E105" s="137"/>
      <c r="F105" s="137">
        <v>-33</v>
      </c>
      <c r="G105" s="26">
        <f t="shared" si="2"/>
        <v>0</v>
      </c>
    </row>
    <row r="106" ht="17.1" customHeight="true" spans="1:7">
      <c r="A106" s="200">
        <v>1030601</v>
      </c>
      <c r="B106" s="200" t="s">
        <v>327</v>
      </c>
      <c r="C106" s="222"/>
      <c r="D106" s="222"/>
      <c r="E106" s="222"/>
      <c r="F106" s="222"/>
      <c r="G106" s="26" t="str">
        <f t="shared" si="2"/>
        <v/>
      </c>
    </row>
    <row r="107" ht="17.1" customHeight="true" spans="1:7">
      <c r="A107" s="200">
        <v>1030603</v>
      </c>
      <c r="B107" s="200" t="s">
        <v>328</v>
      </c>
      <c r="C107" s="114"/>
      <c r="D107" s="114"/>
      <c r="E107" s="114"/>
      <c r="F107" s="222"/>
      <c r="G107" s="26" t="str">
        <f t="shared" si="2"/>
        <v/>
      </c>
    </row>
    <row r="108" ht="17.1" customHeight="true" spans="1:7">
      <c r="A108" s="200">
        <v>1030699</v>
      </c>
      <c r="B108" s="200" t="s">
        <v>329</v>
      </c>
      <c r="C108" s="222"/>
      <c r="D108" s="222"/>
      <c r="E108" s="222"/>
      <c r="F108" s="222"/>
      <c r="G108" s="26" t="str">
        <f t="shared" si="2"/>
        <v/>
      </c>
    </row>
    <row r="109" ht="17.1" customHeight="true" spans="1:7">
      <c r="A109" s="200"/>
      <c r="B109" s="200" t="s">
        <v>330</v>
      </c>
      <c r="C109" s="114">
        <v>-33</v>
      </c>
      <c r="D109" s="114"/>
      <c r="E109" s="114"/>
      <c r="F109" s="114">
        <v>-33</v>
      </c>
      <c r="G109" s="26">
        <f t="shared" si="2"/>
        <v>0</v>
      </c>
    </row>
    <row r="110" ht="17.1" customHeight="true" spans="1:7">
      <c r="A110" s="200">
        <v>10307</v>
      </c>
      <c r="B110" s="202" t="s">
        <v>331</v>
      </c>
      <c r="C110" s="137">
        <v>18544</v>
      </c>
      <c r="D110" s="137">
        <v>28000</v>
      </c>
      <c r="E110" s="137">
        <v>16150</v>
      </c>
      <c r="F110" s="137">
        <v>18348</v>
      </c>
      <c r="G110" s="26">
        <f t="shared" si="2"/>
        <v>-1.1</v>
      </c>
    </row>
    <row r="111" ht="17.1" customHeight="true" spans="1:7">
      <c r="A111" s="200">
        <v>1030705</v>
      </c>
      <c r="B111" s="200" t="s">
        <v>332</v>
      </c>
      <c r="C111" s="114">
        <v>492</v>
      </c>
      <c r="D111" s="114"/>
      <c r="E111" s="114"/>
      <c r="F111" s="114">
        <v>179</v>
      </c>
      <c r="G111" s="26">
        <f t="shared" si="2"/>
        <v>-63.6</v>
      </c>
    </row>
    <row r="112" ht="17.1" customHeight="true" spans="1:7">
      <c r="A112" s="200">
        <v>1030706</v>
      </c>
      <c r="B112" s="200" t="s">
        <v>333</v>
      </c>
      <c r="C112" s="114">
        <v>2163</v>
      </c>
      <c r="D112" s="114"/>
      <c r="E112" s="114"/>
      <c r="F112" s="114">
        <v>220</v>
      </c>
      <c r="G112" s="26">
        <f t="shared" si="2"/>
        <v>-89.8</v>
      </c>
    </row>
    <row r="113" ht="17.1" customHeight="true" spans="1:7">
      <c r="A113" s="200">
        <v>1030714</v>
      </c>
      <c r="B113" s="200" t="s">
        <v>334</v>
      </c>
      <c r="C113" s="114">
        <v>1810</v>
      </c>
      <c r="D113" s="114"/>
      <c r="E113" s="114"/>
      <c r="F113" s="114">
        <v>1353</v>
      </c>
      <c r="G113" s="26">
        <f t="shared" si="2"/>
        <v>-25.2</v>
      </c>
    </row>
    <row r="114" ht="17.1" customHeight="true" spans="1:7">
      <c r="A114" s="200">
        <v>1030719</v>
      </c>
      <c r="B114" s="200" t="s">
        <v>335</v>
      </c>
      <c r="C114" s="114">
        <v>355</v>
      </c>
      <c r="D114" s="114"/>
      <c r="E114" s="114"/>
      <c r="F114" s="114">
        <v>725</v>
      </c>
      <c r="G114" s="26">
        <f t="shared" si="2"/>
        <v>104.2</v>
      </c>
    </row>
    <row r="115" ht="17.1" customHeight="true" spans="1:7">
      <c r="A115" s="200">
        <v>1030721</v>
      </c>
      <c r="B115" s="200" t="s">
        <v>336</v>
      </c>
      <c r="C115" s="114"/>
      <c r="D115" s="114"/>
      <c r="E115" s="114"/>
      <c r="F115" s="114"/>
      <c r="G115" s="26" t="str">
        <f t="shared" si="2"/>
        <v/>
      </c>
    </row>
    <row r="116" ht="17.1" customHeight="true" spans="1:7">
      <c r="A116" s="200">
        <v>1030799</v>
      </c>
      <c r="B116" s="200" t="s">
        <v>337</v>
      </c>
      <c r="C116" s="114">
        <v>13724</v>
      </c>
      <c r="D116" s="114"/>
      <c r="E116" s="114"/>
      <c r="F116" s="114">
        <v>15871</v>
      </c>
      <c r="G116" s="26">
        <f t="shared" si="2"/>
        <v>15.6</v>
      </c>
    </row>
    <row r="117" ht="17.1" customHeight="true" spans="1:7">
      <c r="A117" s="200">
        <v>10308</v>
      </c>
      <c r="B117" s="202" t="s">
        <v>338</v>
      </c>
      <c r="C117" s="137"/>
      <c r="D117" s="137"/>
      <c r="E117" s="137"/>
      <c r="F117" s="222"/>
      <c r="G117" s="26" t="str">
        <f t="shared" si="2"/>
        <v/>
      </c>
    </row>
    <row r="118" ht="17.1" customHeight="true" spans="1:7">
      <c r="A118" s="200">
        <v>10309</v>
      </c>
      <c r="B118" s="202" t="s">
        <v>339</v>
      </c>
      <c r="C118" s="137">
        <v>103</v>
      </c>
      <c r="D118" s="137">
        <v>200</v>
      </c>
      <c r="E118" s="137">
        <v>50</v>
      </c>
      <c r="F118" s="137">
        <v>50</v>
      </c>
      <c r="G118" s="26">
        <f t="shared" si="2"/>
        <v>-51.5</v>
      </c>
    </row>
    <row r="119" ht="17.1" customHeight="true" spans="1:7">
      <c r="A119" s="200">
        <v>10399</v>
      </c>
      <c r="B119" s="202" t="s">
        <v>340</v>
      </c>
      <c r="C119" s="137">
        <v>1</v>
      </c>
      <c r="D119" s="137"/>
      <c r="E119" s="137"/>
      <c r="F119" s="137">
        <v>1</v>
      </c>
      <c r="G119" s="26">
        <f t="shared" si="2"/>
        <v>0</v>
      </c>
    </row>
  </sheetData>
  <mergeCells count="1">
    <mergeCell ref="B1:G1"/>
  </mergeCells>
  <printOptions horizontalCentered="true"/>
  <pageMargins left="0.75" right="0.63" top="0.629861111111111" bottom="0.393055555555556" header="0.5" footer="0.5"/>
  <pageSetup paperSize="9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318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B13" sqref="B13"/>
    </sheetView>
  </sheetViews>
  <sheetFormatPr defaultColWidth="12.125" defaultRowHeight="15.75" outlineLevelCol="5"/>
  <cols>
    <col min="1" max="1" width="7.75" style="51" customWidth="true"/>
    <col min="2" max="2" width="44.25" style="192" customWidth="true"/>
    <col min="3" max="5" width="14" style="193" customWidth="true"/>
    <col min="6" max="6" width="11.875" style="51" customWidth="true"/>
    <col min="7" max="7" width="13.85" style="51"/>
    <col min="8" max="16384" width="12.125" style="51"/>
  </cols>
  <sheetData>
    <row r="1" s="51" customFormat="true" ht="29" customHeight="true" spans="2:6">
      <c r="B1" s="194" t="s">
        <v>341</v>
      </c>
      <c r="C1" s="195"/>
      <c r="D1" s="195"/>
      <c r="E1" s="195"/>
      <c r="F1" s="194"/>
    </row>
    <row r="2" s="51" customFormat="true" ht="17.1" customHeight="true" spans="1:6">
      <c r="A2" s="196"/>
      <c r="B2" s="197"/>
      <c r="C2" s="198"/>
      <c r="D2" s="198"/>
      <c r="E2" s="198"/>
      <c r="F2" s="203" t="s">
        <v>24</v>
      </c>
    </row>
    <row r="3" s="190" customFormat="true" ht="30" customHeight="true" spans="1:6">
      <c r="A3" s="66" t="s">
        <v>225</v>
      </c>
      <c r="B3" s="66" t="s">
        <v>226</v>
      </c>
      <c r="C3" s="199" t="s">
        <v>26</v>
      </c>
      <c r="D3" s="199" t="s">
        <v>28</v>
      </c>
      <c r="E3" s="204" t="s">
        <v>342</v>
      </c>
      <c r="F3" s="21" t="s">
        <v>29</v>
      </c>
    </row>
    <row r="4" s="51" customFormat="true" spans="1:6">
      <c r="A4" s="200"/>
      <c r="B4" s="66" t="s">
        <v>82</v>
      </c>
      <c r="C4" s="201">
        <f>SUM(C5,C234,C274,C293,C383,C435,C491,C548,C676,C749,C826,C849,C956,C1014,C1078,C1098,C1128,C1138,C1183,C1204,C1248,C1299,C1302,C1314)</f>
        <v>227444</v>
      </c>
      <c r="D4" s="201">
        <f>SUM(D5,D234,D274,D293,D383,D435,D491,D548,D676,D749,D826,D849,D956,D1014,D1078,D1098,D1128,D1138,D1183,D1204,D1248,D1299,D1302,D1314)</f>
        <v>282383</v>
      </c>
      <c r="E4" s="201">
        <f>D4-C4</f>
        <v>54939</v>
      </c>
      <c r="F4" s="24">
        <f>IF(C4&lt;&gt;0,ROUND(100*(D4/C4-1),1),"")</f>
        <v>24.2</v>
      </c>
    </row>
    <row r="5" s="51" customFormat="true" ht="17.1" customHeight="true" spans="1:6">
      <c r="A5" s="202">
        <v>201</v>
      </c>
      <c r="B5" s="202" t="s">
        <v>343</v>
      </c>
      <c r="C5" s="201">
        <f>SUM(C6+C18+C27+C38+C49+C60+C71+C79+C88+C101+C110+C121+C133+C140+C148+C154+C161+C168+C175+C182+C189+C197+C203+C209+C216+C231)</f>
        <v>26429</v>
      </c>
      <c r="D5" s="201">
        <f>SUM(D6+D18+D27+D38+D49+D60+D71+D79+D88+D101+D110+D121+D133+D140+D148+D154+D161+D168+D175+D182+D189+D197+D203+D209+D216+D231)</f>
        <v>35067</v>
      </c>
      <c r="E5" s="201">
        <f t="shared" ref="E5:E68" si="0">D5-C5</f>
        <v>8638</v>
      </c>
      <c r="F5" s="24">
        <f t="shared" ref="F5:F68" si="1">IF(C5&lt;&gt;0,ROUND(100*(D5/C5-1),1),"")</f>
        <v>32.7</v>
      </c>
    </row>
    <row r="6" s="51" customFormat="true" ht="17.1" customHeight="true" spans="1:6">
      <c r="A6" s="200">
        <v>20101</v>
      </c>
      <c r="B6" s="202" t="s">
        <v>344</v>
      </c>
      <c r="C6" s="201">
        <f>SUM(C7:C17)</f>
        <v>660</v>
      </c>
      <c r="D6" s="201">
        <v>865</v>
      </c>
      <c r="E6" s="201">
        <f t="shared" si="0"/>
        <v>205</v>
      </c>
      <c r="F6" s="24">
        <f t="shared" si="1"/>
        <v>31.1</v>
      </c>
    </row>
    <row r="7" s="191" customFormat="true" ht="17" customHeight="true" spans="1:6">
      <c r="A7" s="200">
        <v>2010101</v>
      </c>
      <c r="B7" s="200" t="s">
        <v>345</v>
      </c>
      <c r="C7" s="58">
        <v>417</v>
      </c>
      <c r="D7" s="58">
        <v>536</v>
      </c>
      <c r="E7" s="58">
        <f t="shared" si="0"/>
        <v>119</v>
      </c>
      <c r="F7" s="26">
        <f t="shared" si="1"/>
        <v>28.5</v>
      </c>
    </row>
    <row r="8" s="191" customFormat="true" ht="17" customHeight="true" spans="1:6">
      <c r="A8" s="200">
        <v>2010102</v>
      </c>
      <c r="B8" s="200" t="s">
        <v>346</v>
      </c>
      <c r="C8" s="58">
        <v>96</v>
      </c>
      <c r="D8" s="58">
        <v>192</v>
      </c>
      <c r="E8" s="58">
        <f t="shared" si="0"/>
        <v>96</v>
      </c>
      <c r="F8" s="26">
        <f t="shared" si="1"/>
        <v>100</v>
      </c>
    </row>
    <row r="9" s="191" customFormat="true" ht="17" customHeight="true" spans="1:6">
      <c r="A9" s="200">
        <v>2010103</v>
      </c>
      <c r="B9" s="200" t="s">
        <v>347</v>
      </c>
      <c r="C9" s="58">
        <v>0</v>
      </c>
      <c r="D9" s="58">
        <v>0</v>
      </c>
      <c r="E9" s="58">
        <f t="shared" si="0"/>
        <v>0</v>
      </c>
      <c r="F9" s="26" t="str">
        <f t="shared" si="1"/>
        <v/>
      </c>
    </row>
    <row r="10" s="191" customFormat="true" ht="17" customHeight="true" spans="1:6">
      <c r="A10" s="200">
        <v>2010104</v>
      </c>
      <c r="B10" s="200" t="s">
        <v>348</v>
      </c>
      <c r="C10" s="58">
        <v>36</v>
      </c>
      <c r="D10" s="58">
        <v>45</v>
      </c>
      <c r="E10" s="58">
        <f t="shared" si="0"/>
        <v>9</v>
      </c>
      <c r="F10" s="26">
        <f t="shared" si="1"/>
        <v>25</v>
      </c>
    </row>
    <row r="11" s="191" customFormat="true" ht="17" customHeight="true" spans="1:6">
      <c r="A11" s="200">
        <v>2010105</v>
      </c>
      <c r="B11" s="200" t="s">
        <v>349</v>
      </c>
      <c r="C11" s="58">
        <v>0</v>
      </c>
      <c r="D11" s="58">
        <v>0</v>
      </c>
      <c r="E11" s="58">
        <f t="shared" si="0"/>
        <v>0</v>
      </c>
      <c r="F11" s="26" t="str">
        <f t="shared" si="1"/>
        <v/>
      </c>
    </row>
    <row r="12" s="191" customFormat="true" ht="17" customHeight="true" spans="1:6">
      <c r="A12" s="200">
        <v>2010106</v>
      </c>
      <c r="B12" s="200" t="s">
        <v>350</v>
      </c>
      <c r="C12" s="58">
        <v>0</v>
      </c>
      <c r="D12" s="58">
        <v>0</v>
      </c>
      <c r="E12" s="58">
        <f t="shared" si="0"/>
        <v>0</v>
      </c>
      <c r="F12" s="26" t="str">
        <f t="shared" si="1"/>
        <v/>
      </c>
    </row>
    <row r="13" s="191" customFormat="true" ht="17" customHeight="true" spans="1:6">
      <c r="A13" s="200">
        <v>2010107</v>
      </c>
      <c r="B13" s="200" t="s">
        <v>351</v>
      </c>
      <c r="C13" s="58">
        <v>102</v>
      </c>
      <c r="D13" s="58">
        <v>64</v>
      </c>
      <c r="E13" s="58">
        <f t="shared" si="0"/>
        <v>-38</v>
      </c>
      <c r="F13" s="26">
        <f t="shared" si="1"/>
        <v>-37.3</v>
      </c>
    </row>
    <row r="14" s="191" customFormat="true" ht="17" customHeight="true" spans="1:6">
      <c r="A14" s="200">
        <v>2010108</v>
      </c>
      <c r="B14" s="200" t="s">
        <v>352</v>
      </c>
      <c r="C14" s="58">
        <v>0</v>
      </c>
      <c r="D14" s="58">
        <v>0</v>
      </c>
      <c r="E14" s="58">
        <f t="shared" si="0"/>
        <v>0</v>
      </c>
      <c r="F14" s="26" t="str">
        <f t="shared" si="1"/>
        <v/>
      </c>
    </row>
    <row r="15" s="191" customFormat="true" ht="17" customHeight="true" spans="1:6">
      <c r="A15" s="200">
        <v>2010109</v>
      </c>
      <c r="B15" s="200" t="s">
        <v>353</v>
      </c>
      <c r="C15" s="58">
        <v>0</v>
      </c>
      <c r="D15" s="58">
        <v>0</v>
      </c>
      <c r="E15" s="58">
        <f t="shared" si="0"/>
        <v>0</v>
      </c>
      <c r="F15" s="26" t="str">
        <f t="shared" si="1"/>
        <v/>
      </c>
    </row>
    <row r="16" s="191" customFormat="true" ht="17" customHeight="true" spans="1:6">
      <c r="A16" s="200">
        <v>2010150</v>
      </c>
      <c r="B16" s="200" t="s">
        <v>354</v>
      </c>
      <c r="C16" s="58">
        <v>0</v>
      </c>
      <c r="D16" s="58">
        <v>6</v>
      </c>
      <c r="E16" s="58">
        <f t="shared" si="0"/>
        <v>6</v>
      </c>
      <c r="F16" s="26" t="str">
        <f t="shared" si="1"/>
        <v/>
      </c>
    </row>
    <row r="17" s="191" customFormat="true" ht="17" customHeight="true" spans="1:6">
      <c r="A17" s="200">
        <v>2010199</v>
      </c>
      <c r="B17" s="200" t="s">
        <v>355</v>
      </c>
      <c r="C17" s="58">
        <v>9</v>
      </c>
      <c r="D17" s="58">
        <v>22</v>
      </c>
      <c r="E17" s="58">
        <f t="shared" si="0"/>
        <v>13</v>
      </c>
      <c r="F17" s="26">
        <f t="shared" si="1"/>
        <v>144.4</v>
      </c>
    </row>
    <row r="18" s="51" customFormat="true" ht="17.1" customHeight="true" spans="1:6">
      <c r="A18" s="200">
        <v>20102</v>
      </c>
      <c r="B18" s="202" t="s">
        <v>356</v>
      </c>
      <c r="C18" s="201">
        <f>SUM(C19:C26)</f>
        <v>438</v>
      </c>
      <c r="D18" s="201">
        <v>572</v>
      </c>
      <c r="E18" s="201">
        <f t="shared" si="0"/>
        <v>134</v>
      </c>
      <c r="F18" s="24">
        <f t="shared" si="1"/>
        <v>30.6</v>
      </c>
    </row>
    <row r="19" s="191" customFormat="true" ht="17" customHeight="true" spans="1:6">
      <c r="A19" s="200">
        <v>2010201</v>
      </c>
      <c r="B19" s="200" t="s">
        <v>345</v>
      </c>
      <c r="C19" s="58">
        <v>383</v>
      </c>
      <c r="D19" s="58">
        <v>506</v>
      </c>
      <c r="E19" s="58">
        <f t="shared" si="0"/>
        <v>123</v>
      </c>
      <c r="F19" s="26">
        <f t="shared" si="1"/>
        <v>32.1</v>
      </c>
    </row>
    <row r="20" s="191" customFormat="true" ht="17" customHeight="true" spans="1:6">
      <c r="A20" s="200">
        <v>2010202</v>
      </c>
      <c r="B20" s="200" t="s">
        <v>346</v>
      </c>
      <c r="C20" s="58">
        <v>36</v>
      </c>
      <c r="D20" s="58">
        <v>43</v>
      </c>
      <c r="E20" s="58">
        <f t="shared" si="0"/>
        <v>7</v>
      </c>
      <c r="F20" s="26">
        <f t="shared" si="1"/>
        <v>19.4</v>
      </c>
    </row>
    <row r="21" s="191" customFormat="true" ht="17" customHeight="true" spans="1:6">
      <c r="A21" s="200">
        <v>2010203</v>
      </c>
      <c r="B21" s="200" t="s">
        <v>347</v>
      </c>
      <c r="C21" s="58">
        <v>0</v>
      </c>
      <c r="D21" s="58">
        <v>0</v>
      </c>
      <c r="E21" s="58">
        <f t="shared" si="0"/>
        <v>0</v>
      </c>
      <c r="F21" s="26" t="str">
        <f t="shared" si="1"/>
        <v/>
      </c>
    </row>
    <row r="22" s="191" customFormat="true" ht="17" customHeight="true" spans="1:6">
      <c r="A22" s="200">
        <v>2010204</v>
      </c>
      <c r="B22" s="200" t="s">
        <v>357</v>
      </c>
      <c r="C22" s="58">
        <v>0</v>
      </c>
      <c r="D22" s="58">
        <v>0</v>
      </c>
      <c r="E22" s="58">
        <f t="shared" si="0"/>
        <v>0</v>
      </c>
      <c r="F22" s="26" t="str">
        <f t="shared" si="1"/>
        <v/>
      </c>
    </row>
    <row r="23" s="191" customFormat="true" ht="17" customHeight="true" spans="1:6">
      <c r="A23" s="200">
        <v>2010205</v>
      </c>
      <c r="B23" s="200" t="s">
        <v>358</v>
      </c>
      <c r="C23" s="58">
        <v>12</v>
      </c>
      <c r="D23" s="58">
        <v>9</v>
      </c>
      <c r="E23" s="58">
        <f t="shared" si="0"/>
        <v>-3</v>
      </c>
      <c r="F23" s="26">
        <f t="shared" si="1"/>
        <v>-25</v>
      </c>
    </row>
    <row r="24" s="191" customFormat="true" ht="17" customHeight="true" spans="1:6">
      <c r="A24" s="200">
        <v>2010206</v>
      </c>
      <c r="B24" s="200" t="s">
        <v>359</v>
      </c>
      <c r="C24" s="58">
        <v>0</v>
      </c>
      <c r="D24" s="58">
        <v>0</v>
      </c>
      <c r="E24" s="58">
        <f t="shared" si="0"/>
        <v>0</v>
      </c>
      <c r="F24" s="26" t="str">
        <f t="shared" si="1"/>
        <v/>
      </c>
    </row>
    <row r="25" s="191" customFormat="true" ht="17" customHeight="true" spans="1:6">
      <c r="A25" s="200">
        <v>2010250</v>
      </c>
      <c r="B25" s="200" t="s">
        <v>354</v>
      </c>
      <c r="C25" s="58">
        <v>7</v>
      </c>
      <c r="D25" s="58">
        <v>14</v>
      </c>
      <c r="E25" s="58">
        <f t="shared" si="0"/>
        <v>7</v>
      </c>
      <c r="F25" s="26">
        <f t="shared" si="1"/>
        <v>100</v>
      </c>
    </row>
    <row r="26" s="191" customFormat="true" ht="17" customHeight="true" spans="1:6">
      <c r="A26" s="200">
        <v>2010299</v>
      </c>
      <c r="B26" s="200" t="s">
        <v>360</v>
      </c>
      <c r="C26" s="58">
        <v>0</v>
      </c>
      <c r="D26" s="58">
        <v>0</v>
      </c>
      <c r="E26" s="58">
        <f t="shared" si="0"/>
        <v>0</v>
      </c>
      <c r="F26" s="26" t="str">
        <f t="shared" si="1"/>
        <v/>
      </c>
    </row>
    <row r="27" s="51" customFormat="true" ht="17.1" customHeight="true" spans="1:6">
      <c r="A27" s="200">
        <v>20103</v>
      </c>
      <c r="B27" s="202" t="s">
        <v>361</v>
      </c>
      <c r="C27" s="201">
        <f>SUM(C28:C37)</f>
        <v>14149</v>
      </c>
      <c r="D27" s="201">
        <v>17530</v>
      </c>
      <c r="E27" s="201">
        <f t="shared" si="0"/>
        <v>3381</v>
      </c>
      <c r="F27" s="24">
        <f t="shared" si="1"/>
        <v>23.9</v>
      </c>
    </row>
    <row r="28" s="191" customFormat="true" ht="17" customHeight="true" spans="1:6">
      <c r="A28" s="200">
        <v>2010301</v>
      </c>
      <c r="B28" s="200" t="s">
        <v>345</v>
      </c>
      <c r="C28" s="58">
        <v>9328</v>
      </c>
      <c r="D28" s="58">
        <v>12531</v>
      </c>
      <c r="E28" s="58">
        <f t="shared" si="0"/>
        <v>3203</v>
      </c>
      <c r="F28" s="26">
        <f t="shared" si="1"/>
        <v>34.3</v>
      </c>
    </row>
    <row r="29" s="191" customFormat="true" ht="17" customHeight="true" spans="1:6">
      <c r="A29" s="200">
        <v>2010302</v>
      </c>
      <c r="B29" s="200" t="s">
        <v>346</v>
      </c>
      <c r="C29" s="58">
        <v>2240</v>
      </c>
      <c r="D29" s="58">
        <v>1017</v>
      </c>
      <c r="E29" s="58">
        <f t="shared" si="0"/>
        <v>-1223</v>
      </c>
      <c r="F29" s="26">
        <f t="shared" si="1"/>
        <v>-54.6</v>
      </c>
    </row>
    <row r="30" s="191" customFormat="true" ht="17" customHeight="true" spans="1:6">
      <c r="A30" s="200">
        <v>2010303</v>
      </c>
      <c r="B30" s="200" t="s">
        <v>347</v>
      </c>
      <c r="C30" s="58">
        <v>758</v>
      </c>
      <c r="D30" s="58">
        <v>829</v>
      </c>
      <c r="E30" s="58">
        <f t="shared" si="0"/>
        <v>71</v>
      </c>
      <c r="F30" s="26">
        <f t="shared" si="1"/>
        <v>9.4</v>
      </c>
    </row>
    <row r="31" s="191" customFormat="true" ht="17" customHeight="true" spans="1:6">
      <c r="A31" s="200">
        <v>2010304</v>
      </c>
      <c r="B31" s="200" t="s">
        <v>362</v>
      </c>
      <c r="C31" s="58">
        <v>0</v>
      </c>
      <c r="D31" s="58">
        <v>0</v>
      </c>
      <c r="E31" s="58">
        <f t="shared" si="0"/>
        <v>0</v>
      </c>
      <c r="F31" s="26" t="str">
        <f t="shared" si="1"/>
        <v/>
      </c>
    </row>
    <row r="32" s="191" customFormat="true" ht="17" customHeight="true" spans="1:6">
      <c r="A32" s="200">
        <v>2010305</v>
      </c>
      <c r="B32" s="200" t="s">
        <v>363</v>
      </c>
      <c r="C32" s="58">
        <v>0</v>
      </c>
      <c r="D32" s="58">
        <v>0</v>
      </c>
      <c r="E32" s="58">
        <f t="shared" si="0"/>
        <v>0</v>
      </c>
      <c r="F32" s="26" t="str">
        <f t="shared" si="1"/>
        <v/>
      </c>
    </row>
    <row r="33" s="191" customFormat="true" ht="17" customHeight="true" spans="1:6">
      <c r="A33" s="200">
        <v>2010306</v>
      </c>
      <c r="B33" s="200" t="s">
        <v>364</v>
      </c>
      <c r="C33" s="58">
        <v>0</v>
      </c>
      <c r="D33" s="58">
        <v>0</v>
      </c>
      <c r="E33" s="58">
        <f t="shared" si="0"/>
        <v>0</v>
      </c>
      <c r="F33" s="26" t="str">
        <f t="shared" si="1"/>
        <v/>
      </c>
    </row>
    <row r="34" s="191" customFormat="true" ht="17" customHeight="true" spans="1:6">
      <c r="A34" s="200">
        <v>2010308</v>
      </c>
      <c r="B34" s="200" t="s">
        <v>365</v>
      </c>
      <c r="C34" s="58">
        <v>11</v>
      </c>
      <c r="D34" s="58">
        <v>10</v>
      </c>
      <c r="E34" s="58">
        <f t="shared" si="0"/>
        <v>-1</v>
      </c>
      <c r="F34" s="26">
        <f t="shared" si="1"/>
        <v>-9.1</v>
      </c>
    </row>
    <row r="35" s="191" customFormat="true" ht="17" customHeight="true" spans="1:6">
      <c r="A35" s="200">
        <v>2010309</v>
      </c>
      <c r="B35" s="200" t="s">
        <v>366</v>
      </c>
      <c r="C35" s="58">
        <v>0</v>
      </c>
      <c r="D35" s="58">
        <v>0</v>
      </c>
      <c r="E35" s="58">
        <f t="shared" si="0"/>
        <v>0</v>
      </c>
      <c r="F35" s="26" t="str">
        <f t="shared" si="1"/>
        <v/>
      </c>
    </row>
    <row r="36" s="191" customFormat="true" ht="17" customHeight="true" spans="1:6">
      <c r="A36" s="200">
        <v>2010350</v>
      </c>
      <c r="B36" s="200" t="s">
        <v>354</v>
      </c>
      <c r="C36" s="58">
        <v>862</v>
      </c>
      <c r="D36" s="58">
        <v>998</v>
      </c>
      <c r="E36" s="58">
        <f t="shared" si="0"/>
        <v>136</v>
      </c>
      <c r="F36" s="26">
        <f t="shared" si="1"/>
        <v>15.8</v>
      </c>
    </row>
    <row r="37" s="191" customFormat="true" ht="17" customHeight="true" spans="1:6">
      <c r="A37" s="200">
        <v>2010399</v>
      </c>
      <c r="B37" s="200" t="s">
        <v>367</v>
      </c>
      <c r="C37" s="58">
        <v>950</v>
      </c>
      <c r="D37" s="58">
        <v>2145</v>
      </c>
      <c r="E37" s="58">
        <f t="shared" si="0"/>
        <v>1195</v>
      </c>
      <c r="F37" s="26">
        <f t="shared" si="1"/>
        <v>125.8</v>
      </c>
    </row>
    <row r="38" s="51" customFormat="true" ht="17.1" customHeight="true" spans="1:6">
      <c r="A38" s="200">
        <v>20104</v>
      </c>
      <c r="B38" s="202" t="s">
        <v>368</v>
      </c>
      <c r="C38" s="201">
        <f>SUM(C39:C48)</f>
        <v>379</v>
      </c>
      <c r="D38" s="201">
        <v>845</v>
      </c>
      <c r="E38" s="201">
        <f t="shared" si="0"/>
        <v>466</v>
      </c>
      <c r="F38" s="24">
        <f t="shared" si="1"/>
        <v>123</v>
      </c>
    </row>
    <row r="39" s="191" customFormat="true" ht="17" customHeight="true" spans="1:6">
      <c r="A39" s="200">
        <v>2010401</v>
      </c>
      <c r="B39" s="200" t="s">
        <v>345</v>
      </c>
      <c r="C39" s="58">
        <v>219</v>
      </c>
      <c r="D39" s="58">
        <v>294</v>
      </c>
      <c r="E39" s="58">
        <f t="shared" si="0"/>
        <v>75</v>
      </c>
      <c r="F39" s="26">
        <f t="shared" si="1"/>
        <v>34.2</v>
      </c>
    </row>
    <row r="40" s="191" customFormat="true" ht="17" customHeight="true" spans="1:6">
      <c r="A40" s="200">
        <v>2010402</v>
      </c>
      <c r="B40" s="200" t="s">
        <v>346</v>
      </c>
      <c r="C40" s="58">
        <v>0</v>
      </c>
      <c r="D40" s="58">
        <v>0</v>
      </c>
      <c r="E40" s="58">
        <f t="shared" si="0"/>
        <v>0</v>
      </c>
      <c r="F40" s="26" t="str">
        <f t="shared" si="1"/>
        <v/>
      </c>
    </row>
    <row r="41" s="191" customFormat="true" ht="17" customHeight="true" spans="1:6">
      <c r="A41" s="200">
        <v>2010403</v>
      </c>
      <c r="B41" s="200" t="s">
        <v>347</v>
      </c>
      <c r="C41" s="58">
        <v>0</v>
      </c>
      <c r="D41" s="58">
        <v>0</v>
      </c>
      <c r="E41" s="58">
        <f t="shared" si="0"/>
        <v>0</v>
      </c>
      <c r="F41" s="26" t="str">
        <f t="shared" si="1"/>
        <v/>
      </c>
    </row>
    <row r="42" s="191" customFormat="true" ht="17" customHeight="true" spans="1:6">
      <c r="A42" s="200">
        <v>2010404</v>
      </c>
      <c r="B42" s="200" t="s">
        <v>369</v>
      </c>
      <c r="C42" s="58">
        <v>0</v>
      </c>
      <c r="D42" s="58">
        <v>0</v>
      </c>
      <c r="E42" s="58">
        <f t="shared" si="0"/>
        <v>0</v>
      </c>
      <c r="F42" s="26" t="str">
        <f t="shared" si="1"/>
        <v/>
      </c>
    </row>
    <row r="43" s="191" customFormat="true" ht="17" customHeight="true" spans="1:6">
      <c r="A43" s="200">
        <v>2010405</v>
      </c>
      <c r="B43" s="200" t="s">
        <v>370</v>
      </c>
      <c r="C43" s="58">
        <v>0</v>
      </c>
      <c r="D43" s="58">
        <v>0</v>
      </c>
      <c r="E43" s="58">
        <f t="shared" si="0"/>
        <v>0</v>
      </c>
      <c r="F43" s="26" t="str">
        <f t="shared" si="1"/>
        <v/>
      </c>
    </row>
    <row r="44" s="191" customFormat="true" ht="17" customHeight="true" spans="1:6">
      <c r="A44" s="200">
        <v>2010406</v>
      </c>
      <c r="B44" s="200" t="s">
        <v>371</v>
      </c>
      <c r="C44" s="58">
        <v>0</v>
      </c>
      <c r="D44" s="58">
        <v>0</v>
      </c>
      <c r="E44" s="58">
        <f t="shared" si="0"/>
        <v>0</v>
      </c>
      <c r="F44" s="26" t="str">
        <f t="shared" si="1"/>
        <v/>
      </c>
    </row>
    <row r="45" s="191" customFormat="true" ht="17" customHeight="true" spans="1:6">
      <c r="A45" s="200">
        <v>2010407</v>
      </c>
      <c r="B45" s="200" t="s">
        <v>372</v>
      </c>
      <c r="C45" s="58">
        <v>0</v>
      </c>
      <c r="D45" s="58">
        <v>0</v>
      </c>
      <c r="E45" s="58">
        <f t="shared" si="0"/>
        <v>0</v>
      </c>
      <c r="F45" s="26" t="str">
        <f t="shared" si="1"/>
        <v/>
      </c>
    </row>
    <row r="46" s="191" customFormat="true" ht="17" customHeight="true" spans="1:6">
      <c r="A46" s="200">
        <v>2010408</v>
      </c>
      <c r="B46" s="200" t="s">
        <v>373</v>
      </c>
      <c r="C46" s="58">
        <v>2</v>
      </c>
      <c r="D46" s="58">
        <v>8</v>
      </c>
      <c r="E46" s="58">
        <f t="shared" si="0"/>
        <v>6</v>
      </c>
      <c r="F46" s="26">
        <f t="shared" si="1"/>
        <v>300</v>
      </c>
    </row>
    <row r="47" s="191" customFormat="true" ht="17" customHeight="true" spans="1:6">
      <c r="A47" s="200">
        <v>2010450</v>
      </c>
      <c r="B47" s="200" t="s">
        <v>354</v>
      </c>
      <c r="C47" s="58">
        <v>123</v>
      </c>
      <c r="D47" s="58">
        <v>170</v>
      </c>
      <c r="E47" s="58">
        <f t="shared" si="0"/>
        <v>47</v>
      </c>
      <c r="F47" s="26">
        <f t="shared" si="1"/>
        <v>38.2</v>
      </c>
    </row>
    <row r="48" s="191" customFormat="true" ht="17" customHeight="true" spans="1:6">
      <c r="A48" s="200">
        <v>2010499</v>
      </c>
      <c r="B48" s="200" t="s">
        <v>374</v>
      </c>
      <c r="C48" s="58">
        <v>35</v>
      </c>
      <c r="D48" s="58">
        <v>373</v>
      </c>
      <c r="E48" s="58">
        <f t="shared" si="0"/>
        <v>338</v>
      </c>
      <c r="F48" s="26">
        <f t="shared" si="1"/>
        <v>965.7</v>
      </c>
    </row>
    <row r="49" s="51" customFormat="true" ht="17.1" customHeight="true" spans="1:6">
      <c r="A49" s="200">
        <v>20105</v>
      </c>
      <c r="B49" s="202" t="s">
        <v>375</v>
      </c>
      <c r="C49" s="201">
        <f>SUM(C50:C59)</f>
        <v>311</v>
      </c>
      <c r="D49" s="201">
        <v>417</v>
      </c>
      <c r="E49" s="201">
        <f t="shared" si="0"/>
        <v>106</v>
      </c>
      <c r="F49" s="24">
        <f t="shared" si="1"/>
        <v>34.1</v>
      </c>
    </row>
    <row r="50" s="191" customFormat="true" ht="17" customHeight="true" spans="1:6">
      <c r="A50" s="200">
        <v>2010501</v>
      </c>
      <c r="B50" s="200" t="s">
        <v>345</v>
      </c>
      <c r="C50" s="58">
        <v>178</v>
      </c>
      <c r="D50" s="58">
        <v>251</v>
      </c>
      <c r="E50" s="58">
        <f t="shared" si="0"/>
        <v>73</v>
      </c>
      <c r="F50" s="26">
        <f t="shared" si="1"/>
        <v>41</v>
      </c>
    </row>
    <row r="51" s="191" customFormat="true" ht="17" customHeight="true" spans="1:6">
      <c r="A51" s="200">
        <v>2010502</v>
      </c>
      <c r="B51" s="200" t="s">
        <v>346</v>
      </c>
      <c r="C51" s="58">
        <v>0</v>
      </c>
      <c r="D51" s="58">
        <v>0</v>
      </c>
      <c r="E51" s="58">
        <f t="shared" si="0"/>
        <v>0</v>
      </c>
      <c r="F51" s="26" t="str">
        <f t="shared" si="1"/>
        <v/>
      </c>
    </row>
    <row r="52" s="191" customFormat="true" ht="17" customHeight="true" spans="1:6">
      <c r="A52" s="200">
        <v>2010503</v>
      </c>
      <c r="B52" s="200" t="s">
        <v>347</v>
      </c>
      <c r="C52" s="58">
        <v>0</v>
      </c>
      <c r="D52" s="58">
        <v>0</v>
      </c>
      <c r="E52" s="58">
        <f t="shared" si="0"/>
        <v>0</v>
      </c>
      <c r="F52" s="26" t="str">
        <f t="shared" si="1"/>
        <v/>
      </c>
    </row>
    <row r="53" s="191" customFormat="true" ht="17" customHeight="true" spans="1:6">
      <c r="A53" s="200">
        <v>2010504</v>
      </c>
      <c r="B53" s="200" t="s">
        <v>376</v>
      </c>
      <c r="C53" s="58">
        <v>0</v>
      </c>
      <c r="D53" s="58">
        <v>0</v>
      </c>
      <c r="E53" s="58">
        <f t="shared" si="0"/>
        <v>0</v>
      </c>
      <c r="F53" s="26" t="str">
        <f t="shared" si="1"/>
        <v/>
      </c>
    </row>
    <row r="54" s="191" customFormat="true" ht="17" customHeight="true" spans="1:6">
      <c r="A54" s="200">
        <v>2010505</v>
      </c>
      <c r="B54" s="200" t="s">
        <v>377</v>
      </c>
      <c r="C54" s="58">
        <v>0</v>
      </c>
      <c r="D54" s="58">
        <v>33</v>
      </c>
      <c r="E54" s="58">
        <f t="shared" si="0"/>
        <v>33</v>
      </c>
      <c r="F54" s="26" t="str">
        <f t="shared" si="1"/>
        <v/>
      </c>
    </row>
    <row r="55" s="191" customFormat="true" ht="17" customHeight="true" spans="1:6">
      <c r="A55" s="200">
        <v>2010506</v>
      </c>
      <c r="B55" s="200" t="s">
        <v>378</v>
      </c>
      <c r="C55" s="58">
        <v>44</v>
      </c>
      <c r="D55" s="58">
        <v>79</v>
      </c>
      <c r="E55" s="58">
        <f t="shared" si="0"/>
        <v>35</v>
      </c>
      <c r="F55" s="26">
        <f t="shared" si="1"/>
        <v>79.5</v>
      </c>
    </row>
    <row r="56" s="191" customFormat="true" ht="17" customHeight="true" spans="1:6">
      <c r="A56" s="200">
        <v>2010507</v>
      </c>
      <c r="B56" s="200" t="s">
        <v>379</v>
      </c>
      <c r="C56" s="58">
        <v>0</v>
      </c>
      <c r="D56" s="58">
        <v>29</v>
      </c>
      <c r="E56" s="58">
        <f t="shared" si="0"/>
        <v>29</v>
      </c>
      <c r="F56" s="26" t="str">
        <f t="shared" si="1"/>
        <v/>
      </c>
    </row>
    <row r="57" s="191" customFormat="true" ht="17" customHeight="true" spans="1:6">
      <c r="A57" s="200">
        <v>2010508</v>
      </c>
      <c r="B57" s="200" t="s">
        <v>380</v>
      </c>
      <c r="C57" s="58">
        <v>21</v>
      </c>
      <c r="D57" s="58">
        <v>0</v>
      </c>
      <c r="E57" s="58">
        <f t="shared" si="0"/>
        <v>-21</v>
      </c>
      <c r="F57" s="26">
        <f t="shared" si="1"/>
        <v>-100</v>
      </c>
    </row>
    <row r="58" s="191" customFormat="true" ht="17" customHeight="true" spans="1:6">
      <c r="A58" s="200">
        <v>2010550</v>
      </c>
      <c r="B58" s="200" t="s">
        <v>354</v>
      </c>
      <c r="C58" s="58">
        <v>14</v>
      </c>
      <c r="D58" s="58">
        <v>25</v>
      </c>
      <c r="E58" s="58">
        <f t="shared" si="0"/>
        <v>11</v>
      </c>
      <c r="F58" s="26">
        <f t="shared" si="1"/>
        <v>78.6</v>
      </c>
    </row>
    <row r="59" s="191" customFormat="true" ht="17" customHeight="true" spans="1:6">
      <c r="A59" s="200">
        <v>2010599</v>
      </c>
      <c r="B59" s="200" t="s">
        <v>381</v>
      </c>
      <c r="C59" s="58">
        <v>54</v>
      </c>
      <c r="D59" s="58">
        <v>0</v>
      </c>
      <c r="E59" s="58">
        <f t="shared" si="0"/>
        <v>-54</v>
      </c>
      <c r="F59" s="26">
        <f t="shared" si="1"/>
        <v>-100</v>
      </c>
    </row>
    <row r="60" s="51" customFormat="true" ht="17.1" customHeight="true" spans="1:6">
      <c r="A60" s="200">
        <v>20106</v>
      </c>
      <c r="B60" s="202" t="s">
        <v>382</v>
      </c>
      <c r="C60" s="201">
        <f>SUM(C61:C70)</f>
        <v>1373</v>
      </c>
      <c r="D60" s="201">
        <v>1868</v>
      </c>
      <c r="E60" s="201">
        <f t="shared" si="0"/>
        <v>495</v>
      </c>
      <c r="F60" s="24">
        <f t="shared" si="1"/>
        <v>36.1</v>
      </c>
    </row>
    <row r="61" s="191" customFormat="true" ht="17" customHeight="true" spans="1:6">
      <c r="A61" s="200">
        <v>2010601</v>
      </c>
      <c r="B61" s="200" t="s">
        <v>345</v>
      </c>
      <c r="C61" s="58">
        <v>1037</v>
      </c>
      <c r="D61" s="58">
        <v>1424</v>
      </c>
      <c r="E61" s="58">
        <f t="shared" si="0"/>
        <v>387</v>
      </c>
      <c r="F61" s="26">
        <f t="shared" si="1"/>
        <v>37.3</v>
      </c>
    </row>
    <row r="62" s="191" customFormat="true" ht="17" customHeight="true" spans="1:6">
      <c r="A62" s="200">
        <v>2010602</v>
      </c>
      <c r="B62" s="200" t="s">
        <v>346</v>
      </c>
      <c r="C62" s="58">
        <v>138</v>
      </c>
      <c r="D62" s="58">
        <v>60</v>
      </c>
      <c r="E62" s="58">
        <f t="shared" si="0"/>
        <v>-78</v>
      </c>
      <c r="F62" s="26">
        <f t="shared" si="1"/>
        <v>-56.5</v>
      </c>
    </row>
    <row r="63" s="191" customFormat="true" ht="17" customHeight="true" spans="1:6">
      <c r="A63" s="200">
        <v>2010603</v>
      </c>
      <c r="B63" s="200" t="s">
        <v>347</v>
      </c>
      <c r="C63" s="58">
        <v>0</v>
      </c>
      <c r="D63" s="58">
        <v>0</v>
      </c>
      <c r="E63" s="58">
        <f t="shared" si="0"/>
        <v>0</v>
      </c>
      <c r="F63" s="26" t="str">
        <f t="shared" si="1"/>
        <v/>
      </c>
    </row>
    <row r="64" s="191" customFormat="true" ht="17" customHeight="true" spans="1:6">
      <c r="A64" s="200">
        <v>2010604</v>
      </c>
      <c r="B64" s="200" t="s">
        <v>383</v>
      </c>
      <c r="C64" s="58">
        <v>0</v>
      </c>
      <c r="D64" s="58">
        <v>0</v>
      </c>
      <c r="E64" s="58">
        <f t="shared" si="0"/>
        <v>0</v>
      </c>
      <c r="F64" s="26" t="str">
        <f t="shared" si="1"/>
        <v/>
      </c>
    </row>
    <row r="65" s="191" customFormat="true" ht="17" customHeight="true" spans="1:6">
      <c r="A65" s="200">
        <v>2010605</v>
      </c>
      <c r="B65" s="200" t="s">
        <v>384</v>
      </c>
      <c r="C65" s="58">
        <v>0</v>
      </c>
      <c r="D65" s="58">
        <v>0</v>
      </c>
      <c r="E65" s="58">
        <f t="shared" si="0"/>
        <v>0</v>
      </c>
      <c r="F65" s="26" t="str">
        <f t="shared" si="1"/>
        <v/>
      </c>
    </row>
    <row r="66" s="191" customFormat="true" ht="17" customHeight="true" spans="1:6">
      <c r="A66" s="200">
        <v>2010606</v>
      </c>
      <c r="B66" s="200" t="s">
        <v>385</v>
      </c>
      <c r="C66" s="58">
        <v>0</v>
      </c>
      <c r="D66" s="58">
        <v>0</v>
      </c>
      <c r="E66" s="58">
        <f t="shared" si="0"/>
        <v>0</v>
      </c>
      <c r="F66" s="26" t="str">
        <f t="shared" si="1"/>
        <v/>
      </c>
    </row>
    <row r="67" s="191" customFormat="true" ht="17" customHeight="true" spans="1:6">
      <c r="A67" s="200">
        <v>2010607</v>
      </c>
      <c r="B67" s="200" t="s">
        <v>386</v>
      </c>
      <c r="C67" s="58">
        <v>0</v>
      </c>
      <c r="D67" s="58">
        <v>28</v>
      </c>
      <c r="E67" s="58">
        <f t="shared" si="0"/>
        <v>28</v>
      </c>
      <c r="F67" s="26" t="str">
        <f t="shared" si="1"/>
        <v/>
      </c>
    </row>
    <row r="68" s="191" customFormat="true" ht="17" customHeight="true" spans="1:6">
      <c r="A68" s="200">
        <v>2010608</v>
      </c>
      <c r="B68" s="200" t="s">
        <v>387</v>
      </c>
      <c r="C68" s="58">
        <v>64</v>
      </c>
      <c r="D68" s="58">
        <v>0</v>
      </c>
      <c r="E68" s="58">
        <f t="shared" si="0"/>
        <v>-64</v>
      </c>
      <c r="F68" s="26">
        <f t="shared" si="1"/>
        <v>-100</v>
      </c>
    </row>
    <row r="69" s="191" customFormat="true" ht="17" customHeight="true" spans="1:6">
      <c r="A69" s="200">
        <v>2010650</v>
      </c>
      <c r="B69" s="200" t="s">
        <v>354</v>
      </c>
      <c r="C69" s="58">
        <v>134</v>
      </c>
      <c r="D69" s="58">
        <v>140</v>
      </c>
      <c r="E69" s="58">
        <f t="shared" ref="E69:E132" si="2">D69-C69</f>
        <v>6</v>
      </c>
      <c r="F69" s="26">
        <f t="shared" ref="F69:F132" si="3">IF(C69&lt;&gt;0,ROUND(100*(D69/C69-1),1),"")</f>
        <v>4.5</v>
      </c>
    </row>
    <row r="70" s="191" customFormat="true" ht="17" customHeight="true" spans="1:6">
      <c r="A70" s="200">
        <v>2010699</v>
      </c>
      <c r="B70" s="200" t="s">
        <v>388</v>
      </c>
      <c r="C70" s="58">
        <v>0</v>
      </c>
      <c r="D70" s="58">
        <v>216</v>
      </c>
      <c r="E70" s="58">
        <f t="shared" si="2"/>
        <v>216</v>
      </c>
      <c r="F70" s="26" t="str">
        <f t="shared" si="3"/>
        <v/>
      </c>
    </row>
    <row r="71" s="51" customFormat="true" ht="17.1" customHeight="true" spans="1:6">
      <c r="A71" s="200">
        <v>20107</v>
      </c>
      <c r="B71" s="202" t="s">
        <v>389</v>
      </c>
      <c r="C71" s="201">
        <f>SUM(C72:C78)</f>
        <v>821</v>
      </c>
      <c r="D71" s="201">
        <v>929</v>
      </c>
      <c r="E71" s="201">
        <f t="shared" si="2"/>
        <v>108</v>
      </c>
      <c r="F71" s="24">
        <f t="shared" si="3"/>
        <v>13.2</v>
      </c>
    </row>
    <row r="72" s="191" customFormat="true" ht="17" customHeight="true" spans="1:6">
      <c r="A72" s="200">
        <v>2010701</v>
      </c>
      <c r="B72" s="200" t="s">
        <v>345</v>
      </c>
      <c r="C72" s="58">
        <v>0</v>
      </c>
      <c r="D72" s="58">
        <v>0</v>
      </c>
      <c r="E72" s="58">
        <f t="shared" si="2"/>
        <v>0</v>
      </c>
      <c r="F72" s="26" t="str">
        <f t="shared" si="3"/>
        <v/>
      </c>
    </row>
    <row r="73" s="191" customFormat="true" ht="17" customHeight="true" spans="1:6">
      <c r="A73" s="200">
        <v>2010702</v>
      </c>
      <c r="B73" s="200" t="s">
        <v>346</v>
      </c>
      <c r="C73" s="58">
        <v>0</v>
      </c>
      <c r="D73" s="58">
        <v>60</v>
      </c>
      <c r="E73" s="58">
        <f t="shared" si="2"/>
        <v>60</v>
      </c>
      <c r="F73" s="26" t="str">
        <f t="shared" si="3"/>
        <v/>
      </c>
    </row>
    <row r="74" s="191" customFormat="true" ht="17" customHeight="true" spans="1:6">
      <c r="A74" s="200">
        <v>2010703</v>
      </c>
      <c r="B74" s="200" t="s">
        <v>347</v>
      </c>
      <c r="C74" s="58">
        <v>0</v>
      </c>
      <c r="D74" s="58">
        <v>0</v>
      </c>
      <c r="E74" s="58">
        <f t="shared" si="2"/>
        <v>0</v>
      </c>
      <c r="F74" s="26" t="str">
        <f t="shared" si="3"/>
        <v/>
      </c>
    </row>
    <row r="75" s="191" customFormat="true" ht="17" customHeight="true" spans="1:6">
      <c r="A75" s="200">
        <v>2010709</v>
      </c>
      <c r="B75" s="200" t="s">
        <v>386</v>
      </c>
      <c r="C75" s="58">
        <v>0</v>
      </c>
      <c r="D75" s="58">
        <v>0</v>
      </c>
      <c r="E75" s="58">
        <f t="shared" si="2"/>
        <v>0</v>
      </c>
      <c r="F75" s="26" t="str">
        <f t="shared" si="3"/>
        <v/>
      </c>
    </row>
    <row r="76" s="191" customFormat="true" ht="17" customHeight="true" spans="1:6">
      <c r="A76" s="200">
        <v>2010710</v>
      </c>
      <c r="B76" s="200" t="s">
        <v>390</v>
      </c>
      <c r="C76" s="58">
        <v>0</v>
      </c>
      <c r="D76" s="58">
        <v>0</v>
      </c>
      <c r="E76" s="58">
        <f t="shared" si="2"/>
        <v>0</v>
      </c>
      <c r="F76" s="26" t="str">
        <f t="shared" si="3"/>
        <v/>
      </c>
    </row>
    <row r="77" s="191" customFormat="true" ht="17" customHeight="true" spans="1:6">
      <c r="A77" s="200">
        <v>2010750</v>
      </c>
      <c r="B77" s="200" t="s">
        <v>354</v>
      </c>
      <c r="C77" s="58">
        <v>0</v>
      </c>
      <c r="D77" s="58">
        <v>0</v>
      </c>
      <c r="E77" s="58">
        <f t="shared" si="2"/>
        <v>0</v>
      </c>
      <c r="F77" s="26" t="str">
        <f t="shared" si="3"/>
        <v/>
      </c>
    </row>
    <row r="78" s="191" customFormat="true" ht="17" customHeight="true" spans="1:6">
      <c r="A78" s="200">
        <v>2010799</v>
      </c>
      <c r="B78" s="200" t="s">
        <v>391</v>
      </c>
      <c r="C78" s="58">
        <v>821</v>
      </c>
      <c r="D78" s="58">
        <v>869</v>
      </c>
      <c r="E78" s="58">
        <f t="shared" si="2"/>
        <v>48</v>
      </c>
      <c r="F78" s="26">
        <f t="shared" si="3"/>
        <v>5.8</v>
      </c>
    </row>
    <row r="79" s="51" customFormat="true" ht="17.1" customHeight="true" spans="1:6">
      <c r="A79" s="200">
        <v>20108</v>
      </c>
      <c r="B79" s="202" t="s">
        <v>392</v>
      </c>
      <c r="C79" s="201">
        <f>SUM(C80:C87)</f>
        <v>523</v>
      </c>
      <c r="D79" s="201">
        <v>445</v>
      </c>
      <c r="E79" s="201">
        <f t="shared" si="2"/>
        <v>-78</v>
      </c>
      <c r="F79" s="24">
        <f t="shared" si="3"/>
        <v>-14.9</v>
      </c>
    </row>
    <row r="80" s="191" customFormat="true" ht="17" customHeight="true" spans="1:6">
      <c r="A80" s="200">
        <v>2010801</v>
      </c>
      <c r="B80" s="200" t="s">
        <v>345</v>
      </c>
      <c r="C80" s="58">
        <v>310</v>
      </c>
      <c r="D80" s="58">
        <v>417</v>
      </c>
      <c r="E80" s="58">
        <f t="shared" si="2"/>
        <v>107</v>
      </c>
      <c r="F80" s="26">
        <f t="shared" si="3"/>
        <v>34.5</v>
      </c>
    </row>
    <row r="81" s="191" customFormat="true" ht="17" customHeight="true" spans="1:6">
      <c r="A81" s="200">
        <v>2010802</v>
      </c>
      <c r="B81" s="200" t="s">
        <v>346</v>
      </c>
      <c r="C81" s="58">
        <v>118</v>
      </c>
      <c r="D81" s="58">
        <v>13</v>
      </c>
      <c r="E81" s="58">
        <f t="shared" si="2"/>
        <v>-105</v>
      </c>
      <c r="F81" s="26">
        <f t="shared" si="3"/>
        <v>-89</v>
      </c>
    </row>
    <row r="82" s="191" customFormat="true" ht="17" customHeight="true" spans="1:6">
      <c r="A82" s="200">
        <v>2010803</v>
      </c>
      <c r="B82" s="200" t="s">
        <v>347</v>
      </c>
      <c r="C82" s="58">
        <v>0</v>
      </c>
      <c r="D82" s="58">
        <v>0</v>
      </c>
      <c r="E82" s="58">
        <f t="shared" si="2"/>
        <v>0</v>
      </c>
      <c r="F82" s="26" t="str">
        <f t="shared" si="3"/>
        <v/>
      </c>
    </row>
    <row r="83" s="191" customFormat="true" ht="17" customHeight="true" spans="1:6">
      <c r="A83" s="200">
        <v>2010804</v>
      </c>
      <c r="B83" s="200" t="s">
        <v>393</v>
      </c>
      <c r="C83" s="58">
        <v>91</v>
      </c>
      <c r="D83" s="58">
        <v>4</v>
      </c>
      <c r="E83" s="58">
        <f t="shared" si="2"/>
        <v>-87</v>
      </c>
      <c r="F83" s="26">
        <f t="shared" si="3"/>
        <v>-95.6</v>
      </c>
    </row>
    <row r="84" s="191" customFormat="true" ht="17" customHeight="true" spans="1:6">
      <c r="A84" s="200">
        <v>2010805</v>
      </c>
      <c r="B84" s="200" t="s">
        <v>394</v>
      </c>
      <c r="C84" s="58">
        <v>0</v>
      </c>
      <c r="D84" s="58">
        <v>0</v>
      </c>
      <c r="E84" s="58">
        <f t="shared" si="2"/>
        <v>0</v>
      </c>
      <c r="F84" s="26" t="str">
        <f t="shared" si="3"/>
        <v/>
      </c>
    </row>
    <row r="85" s="191" customFormat="true" ht="17" customHeight="true" spans="1:6">
      <c r="A85" s="200">
        <v>2010806</v>
      </c>
      <c r="B85" s="200" t="s">
        <v>386</v>
      </c>
      <c r="C85" s="58">
        <v>0</v>
      </c>
      <c r="D85" s="58">
        <v>0</v>
      </c>
      <c r="E85" s="58">
        <f t="shared" si="2"/>
        <v>0</v>
      </c>
      <c r="F85" s="26" t="str">
        <f t="shared" si="3"/>
        <v/>
      </c>
    </row>
    <row r="86" s="191" customFormat="true" ht="17" customHeight="true" spans="1:6">
      <c r="A86" s="200">
        <v>2010850</v>
      </c>
      <c r="B86" s="200" t="s">
        <v>354</v>
      </c>
      <c r="C86" s="58">
        <v>0</v>
      </c>
      <c r="D86" s="58">
        <v>0</v>
      </c>
      <c r="E86" s="58">
        <f t="shared" si="2"/>
        <v>0</v>
      </c>
      <c r="F86" s="26" t="str">
        <f t="shared" si="3"/>
        <v/>
      </c>
    </row>
    <row r="87" s="191" customFormat="true" ht="17" customHeight="true" spans="1:6">
      <c r="A87" s="200">
        <v>2010899</v>
      </c>
      <c r="B87" s="200" t="s">
        <v>395</v>
      </c>
      <c r="C87" s="58">
        <v>4</v>
      </c>
      <c r="D87" s="58">
        <v>11</v>
      </c>
      <c r="E87" s="58">
        <f t="shared" si="2"/>
        <v>7</v>
      </c>
      <c r="F87" s="26">
        <f t="shared" si="3"/>
        <v>175</v>
      </c>
    </row>
    <row r="88" s="51" customFormat="true" ht="17.1" customHeight="true" spans="1:6">
      <c r="A88" s="200">
        <v>20109</v>
      </c>
      <c r="B88" s="202" t="s">
        <v>396</v>
      </c>
      <c r="C88" s="201">
        <f>SUM(C89:C100)</f>
        <v>0</v>
      </c>
      <c r="D88" s="201">
        <v>0</v>
      </c>
      <c r="E88" s="201">
        <f t="shared" si="2"/>
        <v>0</v>
      </c>
      <c r="F88" s="24" t="str">
        <f t="shared" si="3"/>
        <v/>
      </c>
    </row>
    <row r="89" s="191" customFormat="true" ht="17" customHeight="true" spans="1:6">
      <c r="A89" s="200">
        <v>2010901</v>
      </c>
      <c r="B89" s="200" t="s">
        <v>345</v>
      </c>
      <c r="C89" s="58">
        <v>0</v>
      </c>
      <c r="D89" s="58">
        <v>0</v>
      </c>
      <c r="E89" s="58">
        <f t="shared" si="2"/>
        <v>0</v>
      </c>
      <c r="F89" s="26" t="str">
        <f t="shared" si="3"/>
        <v/>
      </c>
    </row>
    <row r="90" s="191" customFormat="true" ht="17" customHeight="true" spans="1:6">
      <c r="A90" s="200">
        <v>2010902</v>
      </c>
      <c r="B90" s="200" t="s">
        <v>346</v>
      </c>
      <c r="C90" s="58">
        <v>0</v>
      </c>
      <c r="D90" s="58">
        <v>0</v>
      </c>
      <c r="E90" s="58">
        <f t="shared" si="2"/>
        <v>0</v>
      </c>
      <c r="F90" s="26" t="str">
        <f t="shared" si="3"/>
        <v/>
      </c>
    </row>
    <row r="91" s="191" customFormat="true" ht="17" customHeight="true" spans="1:6">
      <c r="A91" s="200">
        <v>2010903</v>
      </c>
      <c r="B91" s="200" t="s">
        <v>347</v>
      </c>
      <c r="C91" s="58">
        <v>0</v>
      </c>
      <c r="D91" s="58">
        <v>0</v>
      </c>
      <c r="E91" s="58">
        <f t="shared" si="2"/>
        <v>0</v>
      </c>
      <c r="F91" s="26" t="str">
        <f t="shared" si="3"/>
        <v/>
      </c>
    </row>
    <row r="92" s="191" customFormat="true" ht="17" customHeight="true" spans="1:6">
      <c r="A92" s="200">
        <v>2010905</v>
      </c>
      <c r="B92" s="200" t="s">
        <v>397</v>
      </c>
      <c r="C92" s="58">
        <v>0</v>
      </c>
      <c r="D92" s="58">
        <v>0</v>
      </c>
      <c r="E92" s="58">
        <f t="shared" si="2"/>
        <v>0</v>
      </c>
      <c r="F92" s="26" t="str">
        <f t="shared" si="3"/>
        <v/>
      </c>
    </row>
    <row r="93" s="191" customFormat="true" ht="17" customHeight="true" spans="1:6">
      <c r="A93" s="200">
        <v>2010907</v>
      </c>
      <c r="B93" s="200" t="s">
        <v>398</v>
      </c>
      <c r="C93" s="58">
        <v>0</v>
      </c>
      <c r="D93" s="58">
        <v>0</v>
      </c>
      <c r="E93" s="58">
        <f t="shared" si="2"/>
        <v>0</v>
      </c>
      <c r="F93" s="26" t="str">
        <f t="shared" si="3"/>
        <v/>
      </c>
    </row>
    <row r="94" s="191" customFormat="true" ht="17" customHeight="true" spans="1:6">
      <c r="A94" s="200">
        <v>2010908</v>
      </c>
      <c r="B94" s="200" t="s">
        <v>386</v>
      </c>
      <c r="C94" s="58">
        <v>0</v>
      </c>
      <c r="D94" s="58">
        <v>0</v>
      </c>
      <c r="E94" s="58">
        <f t="shared" si="2"/>
        <v>0</v>
      </c>
      <c r="F94" s="26" t="str">
        <f t="shared" si="3"/>
        <v/>
      </c>
    </row>
    <row r="95" s="191" customFormat="true" ht="17" customHeight="true" spans="1:6">
      <c r="A95" s="200">
        <v>2010909</v>
      </c>
      <c r="B95" s="200" t="s">
        <v>399</v>
      </c>
      <c r="C95" s="58">
        <v>0</v>
      </c>
      <c r="D95" s="58">
        <v>0</v>
      </c>
      <c r="E95" s="58">
        <f t="shared" si="2"/>
        <v>0</v>
      </c>
      <c r="F95" s="26" t="str">
        <f t="shared" si="3"/>
        <v/>
      </c>
    </row>
    <row r="96" s="191" customFormat="true" ht="17" customHeight="true" spans="1:6">
      <c r="A96" s="200">
        <v>2010910</v>
      </c>
      <c r="B96" s="200" t="s">
        <v>400</v>
      </c>
      <c r="C96" s="58">
        <v>0</v>
      </c>
      <c r="D96" s="58">
        <v>0</v>
      </c>
      <c r="E96" s="58">
        <f t="shared" si="2"/>
        <v>0</v>
      </c>
      <c r="F96" s="26" t="str">
        <f t="shared" si="3"/>
        <v/>
      </c>
    </row>
    <row r="97" s="191" customFormat="true" ht="17" customHeight="true" spans="1:6">
      <c r="A97" s="200">
        <v>2010911</v>
      </c>
      <c r="B97" s="200" t="s">
        <v>401</v>
      </c>
      <c r="C97" s="58">
        <v>0</v>
      </c>
      <c r="D97" s="58">
        <v>0</v>
      </c>
      <c r="E97" s="58">
        <f t="shared" si="2"/>
        <v>0</v>
      </c>
      <c r="F97" s="26" t="str">
        <f t="shared" si="3"/>
        <v/>
      </c>
    </row>
    <row r="98" s="191" customFormat="true" ht="17" customHeight="true" spans="1:6">
      <c r="A98" s="200">
        <v>2010912</v>
      </c>
      <c r="B98" s="200" t="s">
        <v>402</v>
      </c>
      <c r="C98" s="58">
        <v>0</v>
      </c>
      <c r="D98" s="58">
        <v>0</v>
      </c>
      <c r="E98" s="58">
        <f t="shared" si="2"/>
        <v>0</v>
      </c>
      <c r="F98" s="26" t="str">
        <f t="shared" si="3"/>
        <v/>
      </c>
    </row>
    <row r="99" s="191" customFormat="true" ht="17" customHeight="true" spans="1:6">
      <c r="A99" s="200">
        <v>2010950</v>
      </c>
      <c r="B99" s="200" t="s">
        <v>354</v>
      </c>
      <c r="C99" s="58">
        <v>0</v>
      </c>
      <c r="D99" s="58">
        <v>0</v>
      </c>
      <c r="E99" s="58">
        <f t="shared" si="2"/>
        <v>0</v>
      </c>
      <c r="F99" s="26" t="str">
        <f t="shared" si="3"/>
        <v/>
      </c>
    </row>
    <row r="100" s="191" customFormat="true" ht="17" customHeight="true" spans="1:6">
      <c r="A100" s="200">
        <v>2010999</v>
      </c>
      <c r="B100" s="200" t="s">
        <v>403</v>
      </c>
      <c r="C100" s="58">
        <v>0</v>
      </c>
      <c r="D100" s="58">
        <v>0</v>
      </c>
      <c r="E100" s="58">
        <f t="shared" si="2"/>
        <v>0</v>
      </c>
      <c r="F100" s="26" t="str">
        <f t="shared" si="3"/>
        <v/>
      </c>
    </row>
    <row r="101" s="51" customFormat="true" ht="17.1" customHeight="true" spans="1:6">
      <c r="A101" s="200">
        <v>20111</v>
      </c>
      <c r="B101" s="202" t="s">
        <v>404</v>
      </c>
      <c r="C101" s="201">
        <f>SUM(C102:C109)</f>
        <v>1261</v>
      </c>
      <c r="D101" s="201">
        <v>1870</v>
      </c>
      <c r="E101" s="201">
        <f t="shared" si="2"/>
        <v>609</v>
      </c>
      <c r="F101" s="24">
        <f t="shared" si="3"/>
        <v>48.3</v>
      </c>
    </row>
    <row r="102" s="191" customFormat="true" ht="17" customHeight="true" spans="1:6">
      <c r="A102" s="200">
        <v>2011101</v>
      </c>
      <c r="B102" s="200" t="s">
        <v>345</v>
      </c>
      <c r="C102" s="58">
        <v>1184</v>
      </c>
      <c r="D102" s="58">
        <v>1608</v>
      </c>
      <c r="E102" s="58">
        <f t="shared" si="2"/>
        <v>424</v>
      </c>
      <c r="F102" s="26">
        <f t="shared" si="3"/>
        <v>35.8</v>
      </c>
    </row>
    <row r="103" s="191" customFormat="true" ht="17" customHeight="true" spans="1:6">
      <c r="A103" s="200">
        <v>2011102</v>
      </c>
      <c r="B103" s="200" t="s">
        <v>346</v>
      </c>
      <c r="C103" s="58">
        <v>49</v>
      </c>
      <c r="D103" s="58">
        <v>178</v>
      </c>
      <c r="E103" s="58">
        <f t="shared" si="2"/>
        <v>129</v>
      </c>
      <c r="F103" s="26">
        <f t="shared" si="3"/>
        <v>263.3</v>
      </c>
    </row>
    <row r="104" s="191" customFormat="true" ht="17" customHeight="true" spans="1:6">
      <c r="A104" s="200">
        <v>2011103</v>
      </c>
      <c r="B104" s="200" t="s">
        <v>347</v>
      </c>
      <c r="C104" s="58">
        <v>0</v>
      </c>
      <c r="D104" s="58">
        <v>0</v>
      </c>
      <c r="E104" s="58">
        <f t="shared" si="2"/>
        <v>0</v>
      </c>
      <c r="F104" s="26" t="str">
        <f t="shared" si="3"/>
        <v/>
      </c>
    </row>
    <row r="105" s="191" customFormat="true" ht="17" customHeight="true" spans="1:6">
      <c r="A105" s="200">
        <v>2011104</v>
      </c>
      <c r="B105" s="200" t="s">
        <v>405</v>
      </c>
      <c r="C105" s="58">
        <v>0</v>
      </c>
      <c r="D105" s="58">
        <v>0</v>
      </c>
      <c r="E105" s="58">
        <f t="shared" si="2"/>
        <v>0</v>
      </c>
      <c r="F105" s="26" t="str">
        <f t="shared" si="3"/>
        <v/>
      </c>
    </row>
    <row r="106" s="191" customFormat="true" ht="17" customHeight="true" spans="1:6">
      <c r="A106" s="200">
        <v>2011105</v>
      </c>
      <c r="B106" s="200" t="s">
        <v>406</v>
      </c>
      <c r="C106" s="58">
        <v>0</v>
      </c>
      <c r="D106" s="58">
        <v>0</v>
      </c>
      <c r="E106" s="58">
        <f t="shared" si="2"/>
        <v>0</v>
      </c>
      <c r="F106" s="26" t="str">
        <f t="shared" si="3"/>
        <v/>
      </c>
    </row>
    <row r="107" s="191" customFormat="true" ht="17" customHeight="true" spans="1:6">
      <c r="A107" s="200">
        <v>2011106</v>
      </c>
      <c r="B107" s="200" t="s">
        <v>407</v>
      </c>
      <c r="C107" s="58">
        <v>0</v>
      </c>
      <c r="D107" s="58">
        <v>0</v>
      </c>
      <c r="E107" s="58">
        <f t="shared" si="2"/>
        <v>0</v>
      </c>
      <c r="F107" s="26" t="str">
        <f t="shared" si="3"/>
        <v/>
      </c>
    </row>
    <row r="108" s="191" customFormat="true" ht="17" customHeight="true" spans="1:6">
      <c r="A108" s="200">
        <v>2011150</v>
      </c>
      <c r="B108" s="200" t="s">
        <v>354</v>
      </c>
      <c r="C108" s="58">
        <v>9</v>
      </c>
      <c r="D108" s="58">
        <v>24</v>
      </c>
      <c r="E108" s="58">
        <f t="shared" si="2"/>
        <v>15</v>
      </c>
      <c r="F108" s="26">
        <f t="shared" si="3"/>
        <v>166.7</v>
      </c>
    </row>
    <row r="109" s="191" customFormat="true" ht="17" customHeight="true" spans="1:6">
      <c r="A109" s="200">
        <v>2011199</v>
      </c>
      <c r="B109" s="200" t="s">
        <v>408</v>
      </c>
      <c r="C109" s="58">
        <v>19</v>
      </c>
      <c r="D109" s="58">
        <v>60</v>
      </c>
      <c r="E109" s="58">
        <f t="shared" si="2"/>
        <v>41</v>
      </c>
      <c r="F109" s="26">
        <f t="shared" si="3"/>
        <v>215.8</v>
      </c>
    </row>
    <row r="110" s="51" customFormat="true" ht="17.1" customHeight="true" spans="1:6">
      <c r="A110" s="200">
        <v>20113</v>
      </c>
      <c r="B110" s="202" t="s">
        <v>409</v>
      </c>
      <c r="C110" s="201">
        <f>SUM(C111:C120)</f>
        <v>132</v>
      </c>
      <c r="D110" s="201">
        <v>201</v>
      </c>
      <c r="E110" s="201">
        <f t="shared" si="2"/>
        <v>69</v>
      </c>
      <c r="F110" s="24">
        <f t="shared" si="3"/>
        <v>52.3</v>
      </c>
    </row>
    <row r="111" s="191" customFormat="true" ht="17" customHeight="true" spans="1:6">
      <c r="A111" s="200">
        <v>2011301</v>
      </c>
      <c r="B111" s="200" t="s">
        <v>345</v>
      </c>
      <c r="C111" s="58">
        <v>110</v>
      </c>
      <c r="D111" s="58">
        <v>153</v>
      </c>
      <c r="E111" s="58">
        <f t="shared" si="2"/>
        <v>43</v>
      </c>
      <c r="F111" s="26">
        <f t="shared" si="3"/>
        <v>39.1</v>
      </c>
    </row>
    <row r="112" s="191" customFormat="true" ht="17" customHeight="true" spans="1:6">
      <c r="A112" s="200">
        <v>2011302</v>
      </c>
      <c r="B112" s="200" t="s">
        <v>346</v>
      </c>
      <c r="C112" s="58">
        <v>0</v>
      </c>
      <c r="D112" s="58">
        <v>0</v>
      </c>
      <c r="E112" s="58">
        <f t="shared" si="2"/>
        <v>0</v>
      </c>
      <c r="F112" s="26" t="str">
        <f t="shared" si="3"/>
        <v/>
      </c>
    </row>
    <row r="113" s="191" customFormat="true" ht="17" customHeight="true" spans="1:6">
      <c r="A113" s="200">
        <v>2011303</v>
      </c>
      <c r="B113" s="200" t="s">
        <v>347</v>
      </c>
      <c r="C113" s="58">
        <v>0</v>
      </c>
      <c r="D113" s="58">
        <v>0</v>
      </c>
      <c r="E113" s="58">
        <f t="shared" si="2"/>
        <v>0</v>
      </c>
      <c r="F113" s="26" t="str">
        <f t="shared" si="3"/>
        <v/>
      </c>
    </row>
    <row r="114" s="191" customFormat="true" ht="17" customHeight="true" spans="1:6">
      <c r="A114" s="200">
        <v>2011304</v>
      </c>
      <c r="B114" s="200" t="s">
        <v>410</v>
      </c>
      <c r="C114" s="58">
        <v>0</v>
      </c>
      <c r="D114" s="58">
        <v>0</v>
      </c>
      <c r="E114" s="58">
        <f t="shared" si="2"/>
        <v>0</v>
      </c>
      <c r="F114" s="26" t="str">
        <f t="shared" si="3"/>
        <v/>
      </c>
    </row>
    <row r="115" s="191" customFormat="true" ht="17" customHeight="true" spans="1:6">
      <c r="A115" s="200">
        <v>2011305</v>
      </c>
      <c r="B115" s="200" t="s">
        <v>411</v>
      </c>
      <c r="C115" s="58">
        <v>0</v>
      </c>
      <c r="D115" s="58">
        <v>0</v>
      </c>
      <c r="E115" s="58">
        <f t="shared" si="2"/>
        <v>0</v>
      </c>
      <c r="F115" s="26" t="str">
        <f t="shared" si="3"/>
        <v/>
      </c>
    </row>
    <row r="116" s="191" customFormat="true" ht="17" customHeight="true" spans="1:6">
      <c r="A116" s="200">
        <v>2011306</v>
      </c>
      <c r="B116" s="200" t="s">
        <v>412</v>
      </c>
      <c r="C116" s="58">
        <v>0</v>
      </c>
      <c r="D116" s="58">
        <v>0</v>
      </c>
      <c r="E116" s="58">
        <f t="shared" si="2"/>
        <v>0</v>
      </c>
      <c r="F116" s="26" t="str">
        <f t="shared" si="3"/>
        <v/>
      </c>
    </row>
    <row r="117" s="191" customFormat="true" ht="17" customHeight="true" spans="1:6">
      <c r="A117" s="200">
        <v>2011307</v>
      </c>
      <c r="B117" s="200" t="s">
        <v>413</v>
      </c>
      <c r="C117" s="58">
        <v>0</v>
      </c>
      <c r="D117" s="58">
        <v>0</v>
      </c>
      <c r="E117" s="58">
        <f t="shared" si="2"/>
        <v>0</v>
      </c>
      <c r="F117" s="26" t="str">
        <f t="shared" si="3"/>
        <v/>
      </c>
    </row>
    <row r="118" s="191" customFormat="true" ht="17" customHeight="true" spans="1:6">
      <c r="A118" s="200">
        <v>2011308</v>
      </c>
      <c r="B118" s="200" t="s">
        <v>414</v>
      </c>
      <c r="C118" s="58">
        <v>10</v>
      </c>
      <c r="D118" s="58">
        <v>32</v>
      </c>
      <c r="E118" s="58">
        <f t="shared" si="2"/>
        <v>22</v>
      </c>
      <c r="F118" s="26">
        <f t="shared" si="3"/>
        <v>220</v>
      </c>
    </row>
    <row r="119" s="191" customFormat="true" ht="17" customHeight="true" spans="1:6">
      <c r="A119" s="200">
        <v>2011350</v>
      </c>
      <c r="B119" s="200" t="s">
        <v>354</v>
      </c>
      <c r="C119" s="58">
        <v>12</v>
      </c>
      <c r="D119" s="58">
        <v>16</v>
      </c>
      <c r="E119" s="58">
        <f t="shared" si="2"/>
        <v>4</v>
      </c>
      <c r="F119" s="26">
        <f t="shared" si="3"/>
        <v>33.3</v>
      </c>
    </row>
    <row r="120" s="191" customFormat="true" ht="17" customHeight="true" spans="1:6">
      <c r="A120" s="200">
        <v>2011399</v>
      </c>
      <c r="B120" s="200" t="s">
        <v>415</v>
      </c>
      <c r="C120" s="58">
        <v>0</v>
      </c>
      <c r="D120" s="58">
        <v>0</v>
      </c>
      <c r="E120" s="58">
        <f t="shared" si="2"/>
        <v>0</v>
      </c>
      <c r="F120" s="26" t="str">
        <f t="shared" si="3"/>
        <v/>
      </c>
    </row>
    <row r="121" s="51" customFormat="true" ht="17.1" customHeight="true" spans="1:6">
      <c r="A121" s="200">
        <v>20114</v>
      </c>
      <c r="B121" s="202" t="s">
        <v>416</v>
      </c>
      <c r="C121" s="201">
        <f>SUM(C122:C132)</f>
        <v>0</v>
      </c>
      <c r="D121" s="201">
        <v>0</v>
      </c>
      <c r="E121" s="201">
        <f t="shared" si="2"/>
        <v>0</v>
      </c>
      <c r="F121" s="24" t="str">
        <f t="shared" si="3"/>
        <v/>
      </c>
    </row>
    <row r="122" s="191" customFormat="true" ht="17" customHeight="true" spans="1:6">
      <c r="A122" s="200">
        <v>2011401</v>
      </c>
      <c r="B122" s="200" t="s">
        <v>345</v>
      </c>
      <c r="C122" s="58">
        <v>0</v>
      </c>
      <c r="D122" s="58">
        <v>0</v>
      </c>
      <c r="E122" s="58">
        <f t="shared" si="2"/>
        <v>0</v>
      </c>
      <c r="F122" s="26" t="str">
        <f t="shared" si="3"/>
        <v/>
      </c>
    </row>
    <row r="123" s="191" customFormat="true" ht="17" customHeight="true" spans="1:6">
      <c r="A123" s="200">
        <v>2011402</v>
      </c>
      <c r="B123" s="200" t="s">
        <v>346</v>
      </c>
      <c r="C123" s="58">
        <v>0</v>
      </c>
      <c r="D123" s="58">
        <v>0</v>
      </c>
      <c r="E123" s="58">
        <f t="shared" si="2"/>
        <v>0</v>
      </c>
      <c r="F123" s="26" t="str">
        <f t="shared" si="3"/>
        <v/>
      </c>
    </row>
    <row r="124" s="191" customFormat="true" ht="17" customHeight="true" spans="1:6">
      <c r="A124" s="200">
        <v>2011403</v>
      </c>
      <c r="B124" s="200" t="s">
        <v>347</v>
      </c>
      <c r="C124" s="58">
        <v>0</v>
      </c>
      <c r="D124" s="58">
        <v>0</v>
      </c>
      <c r="E124" s="58">
        <f t="shared" si="2"/>
        <v>0</v>
      </c>
      <c r="F124" s="26" t="str">
        <f t="shared" si="3"/>
        <v/>
      </c>
    </row>
    <row r="125" s="191" customFormat="true" ht="17" customHeight="true" spans="1:6">
      <c r="A125" s="200">
        <v>2011404</v>
      </c>
      <c r="B125" s="200" t="s">
        <v>417</v>
      </c>
      <c r="C125" s="58">
        <v>0</v>
      </c>
      <c r="D125" s="58">
        <v>0</v>
      </c>
      <c r="E125" s="58">
        <f t="shared" si="2"/>
        <v>0</v>
      </c>
      <c r="F125" s="26" t="str">
        <f t="shared" si="3"/>
        <v/>
      </c>
    </row>
    <row r="126" s="191" customFormat="true" ht="17" customHeight="true" spans="1:6">
      <c r="A126" s="200">
        <v>2011405</v>
      </c>
      <c r="B126" s="200" t="s">
        <v>418</v>
      </c>
      <c r="C126" s="58">
        <v>0</v>
      </c>
      <c r="D126" s="58">
        <v>0</v>
      </c>
      <c r="E126" s="58">
        <f t="shared" si="2"/>
        <v>0</v>
      </c>
      <c r="F126" s="26" t="str">
        <f t="shared" si="3"/>
        <v/>
      </c>
    </row>
    <row r="127" s="191" customFormat="true" ht="17" customHeight="true" spans="1:6">
      <c r="A127" s="200">
        <v>2011408</v>
      </c>
      <c r="B127" s="200" t="s">
        <v>419</v>
      </c>
      <c r="C127" s="58">
        <v>0</v>
      </c>
      <c r="D127" s="58">
        <v>0</v>
      </c>
      <c r="E127" s="58">
        <f t="shared" si="2"/>
        <v>0</v>
      </c>
      <c r="F127" s="26" t="str">
        <f t="shared" si="3"/>
        <v/>
      </c>
    </row>
    <row r="128" s="191" customFormat="true" ht="17" customHeight="true" spans="1:6">
      <c r="A128" s="200">
        <v>2011409</v>
      </c>
      <c r="B128" s="200" t="s">
        <v>420</v>
      </c>
      <c r="C128" s="58">
        <v>0</v>
      </c>
      <c r="D128" s="58">
        <v>0</v>
      </c>
      <c r="E128" s="58">
        <f t="shared" si="2"/>
        <v>0</v>
      </c>
      <c r="F128" s="26" t="str">
        <f t="shared" si="3"/>
        <v/>
      </c>
    </row>
    <row r="129" s="191" customFormat="true" ht="17" customHeight="true" spans="1:6">
      <c r="A129" s="200">
        <v>2011410</v>
      </c>
      <c r="B129" s="200" t="s">
        <v>421</v>
      </c>
      <c r="C129" s="58">
        <v>0</v>
      </c>
      <c r="D129" s="58">
        <v>0</v>
      </c>
      <c r="E129" s="58">
        <f t="shared" si="2"/>
        <v>0</v>
      </c>
      <c r="F129" s="26" t="str">
        <f t="shared" si="3"/>
        <v/>
      </c>
    </row>
    <row r="130" s="191" customFormat="true" ht="17" customHeight="true" spans="1:6">
      <c r="A130" s="200">
        <v>2011411</v>
      </c>
      <c r="B130" s="200" t="s">
        <v>422</v>
      </c>
      <c r="C130" s="58">
        <v>0</v>
      </c>
      <c r="D130" s="58">
        <v>0</v>
      </c>
      <c r="E130" s="58">
        <f t="shared" si="2"/>
        <v>0</v>
      </c>
      <c r="F130" s="26" t="str">
        <f t="shared" si="3"/>
        <v/>
      </c>
    </row>
    <row r="131" s="191" customFormat="true" ht="17" customHeight="true" spans="1:6">
      <c r="A131" s="200">
        <v>2011450</v>
      </c>
      <c r="B131" s="200" t="s">
        <v>354</v>
      </c>
      <c r="C131" s="58">
        <v>0</v>
      </c>
      <c r="D131" s="58">
        <v>0</v>
      </c>
      <c r="E131" s="58">
        <f t="shared" si="2"/>
        <v>0</v>
      </c>
      <c r="F131" s="26" t="str">
        <f t="shared" si="3"/>
        <v/>
      </c>
    </row>
    <row r="132" s="191" customFormat="true" ht="17" customHeight="true" spans="1:6">
      <c r="A132" s="200">
        <v>2011499</v>
      </c>
      <c r="B132" s="200" t="s">
        <v>423</v>
      </c>
      <c r="C132" s="58">
        <v>0</v>
      </c>
      <c r="D132" s="58">
        <v>0</v>
      </c>
      <c r="E132" s="58">
        <f t="shared" si="2"/>
        <v>0</v>
      </c>
      <c r="F132" s="26" t="str">
        <f t="shared" si="3"/>
        <v/>
      </c>
    </row>
    <row r="133" s="51" customFormat="true" ht="17.1" customHeight="true" spans="1:6">
      <c r="A133" s="200">
        <v>20123</v>
      </c>
      <c r="B133" s="202" t="s">
        <v>424</v>
      </c>
      <c r="C133" s="201">
        <f>SUM(C134:C139)</f>
        <v>44</v>
      </c>
      <c r="D133" s="201">
        <v>78</v>
      </c>
      <c r="E133" s="201">
        <f t="shared" ref="E133:E196" si="4">D133-C133</f>
        <v>34</v>
      </c>
      <c r="F133" s="24">
        <f t="shared" ref="F133:F196" si="5">IF(C133&lt;&gt;0,ROUND(100*(D133/C133-1),1),"")</f>
        <v>77.3</v>
      </c>
    </row>
    <row r="134" s="191" customFormat="true" ht="17" customHeight="true" spans="1:6">
      <c r="A134" s="200">
        <v>2012301</v>
      </c>
      <c r="B134" s="200" t="s">
        <v>345</v>
      </c>
      <c r="C134" s="58">
        <v>0</v>
      </c>
      <c r="D134" s="58">
        <v>0</v>
      </c>
      <c r="E134" s="58">
        <f t="shared" si="4"/>
        <v>0</v>
      </c>
      <c r="F134" s="26" t="str">
        <f t="shared" si="5"/>
        <v/>
      </c>
    </row>
    <row r="135" s="191" customFormat="true" ht="17" customHeight="true" spans="1:6">
      <c r="A135" s="200">
        <v>2012302</v>
      </c>
      <c r="B135" s="200" t="s">
        <v>346</v>
      </c>
      <c r="C135" s="58">
        <v>0</v>
      </c>
      <c r="D135" s="58">
        <v>0</v>
      </c>
      <c r="E135" s="58">
        <f t="shared" si="4"/>
        <v>0</v>
      </c>
      <c r="F135" s="26" t="str">
        <f t="shared" si="5"/>
        <v/>
      </c>
    </row>
    <row r="136" s="191" customFormat="true" ht="17" customHeight="true" spans="1:6">
      <c r="A136" s="200">
        <v>2012303</v>
      </c>
      <c r="B136" s="200" t="s">
        <v>347</v>
      </c>
      <c r="C136" s="58">
        <v>0</v>
      </c>
      <c r="D136" s="58">
        <v>0</v>
      </c>
      <c r="E136" s="58">
        <f t="shared" si="4"/>
        <v>0</v>
      </c>
      <c r="F136" s="26" t="str">
        <f t="shared" si="5"/>
        <v/>
      </c>
    </row>
    <row r="137" s="191" customFormat="true" ht="17" customHeight="true" spans="1:6">
      <c r="A137" s="200">
        <v>2012304</v>
      </c>
      <c r="B137" s="200" t="s">
        <v>425</v>
      </c>
      <c r="C137" s="58">
        <v>0</v>
      </c>
      <c r="D137" s="58">
        <v>0</v>
      </c>
      <c r="E137" s="58">
        <f t="shared" si="4"/>
        <v>0</v>
      </c>
      <c r="F137" s="26" t="str">
        <f t="shared" si="5"/>
        <v/>
      </c>
    </row>
    <row r="138" s="191" customFormat="true" ht="17" customHeight="true" spans="1:6">
      <c r="A138" s="200">
        <v>2012350</v>
      </c>
      <c r="B138" s="200" t="s">
        <v>354</v>
      </c>
      <c r="C138" s="58">
        <v>0</v>
      </c>
      <c r="D138" s="58">
        <v>3</v>
      </c>
      <c r="E138" s="58">
        <f t="shared" si="4"/>
        <v>3</v>
      </c>
      <c r="F138" s="26" t="str">
        <f t="shared" si="5"/>
        <v/>
      </c>
    </row>
    <row r="139" s="191" customFormat="true" ht="17" customHeight="true" spans="1:6">
      <c r="A139" s="200">
        <v>2012399</v>
      </c>
      <c r="B139" s="200" t="s">
        <v>426</v>
      </c>
      <c r="C139" s="58">
        <v>44</v>
      </c>
      <c r="D139" s="58">
        <v>75</v>
      </c>
      <c r="E139" s="58">
        <f t="shared" si="4"/>
        <v>31</v>
      </c>
      <c r="F139" s="26">
        <f t="shared" si="5"/>
        <v>70.5</v>
      </c>
    </row>
    <row r="140" s="51" customFormat="true" ht="17.1" customHeight="true" spans="1:6">
      <c r="A140" s="200">
        <v>20125</v>
      </c>
      <c r="B140" s="202" t="s">
        <v>427</v>
      </c>
      <c r="C140" s="201">
        <f>SUM(C141:C147)</f>
        <v>0</v>
      </c>
      <c r="D140" s="201">
        <v>0</v>
      </c>
      <c r="E140" s="201">
        <f t="shared" si="4"/>
        <v>0</v>
      </c>
      <c r="F140" s="24" t="str">
        <f t="shared" si="5"/>
        <v/>
      </c>
    </row>
    <row r="141" s="191" customFormat="true" ht="17" customHeight="true" spans="1:6">
      <c r="A141" s="200">
        <v>2012501</v>
      </c>
      <c r="B141" s="200" t="s">
        <v>345</v>
      </c>
      <c r="C141" s="58">
        <v>0</v>
      </c>
      <c r="D141" s="58">
        <v>0</v>
      </c>
      <c r="E141" s="58">
        <f t="shared" si="4"/>
        <v>0</v>
      </c>
      <c r="F141" s="26" t="str">
        <f t="shared" si="5"/>
        <v/>
      </c>
    </row>
    <row r="142" s="191" customFormat="true" ht="17" customHeight="true" spans="1:6">
      <c r="A142" s="200">
        <v>2012502</v>
      </c>
      <c r="B142" s="200" t="s">
        <v>346</v>
      </c>
      <c r="C142" s="58">
        <v>0</v>
      </c>
      <c r="D142" s="58">
        <v>0</v>
      </c>
      <c r="E142" s="58">
        <f t="shared" si="4"/>
        <v>0</v>
      </c>
      <c r="F142" s="26" t="str">
        <f t="shared" si="5"/>
        <v/>
      </c>
    </row>
    <row r="143" s="191" customFormat="true" ht="17" customHeight="true" spans="1:6">
      <c r="A143" s="200">
        <v>2012503</v>
      </c>
      <c r="B143" s="200" t="s">
        <v>347</v>
      </c>
      <c r="C143" s="58">
        <v>0</v>
      </c>
      <c r="D143" s="58">
        <v>0</v>
      </c>
      <c r="E143" s="58">
        <f t="shared" si="4"/>
        <v>0</v>
      </c>
      <c r="F143" s="26" t="str">
        <f t="shared" si="5"/>
        <v/>
      </c>
    </row>
    <row r="144" s="191" customFormat="true" ht="17" customHeight="true" spans="1:6">
      <c r="A144" s="200">
        <v>2012504</v>
      </c>
      <c r="B144" s="200" t="s">
        <v>428</v>
      </c>
      <c r="C144" s="58">
        <v>0</v>
      </c>
      <c r="D144" s="58">
        <v>0</v>
      </c>
      <c r="E144" s="58">
        <f t="shared" si="4"/>
        <v>0</v>
      </c>
      <c r="F144" s="26" t="str">
        <f t="shared" si="5"/>
        <v/>
      </c>
    </row>
    <row r="145" s="191" customFormat="true" ht="17" customHeight="true" spans="1:6">
      <c r="A145" s="200">
        <v>2012505</v>
      </c>
      <c r="B145" s="200" t="s">
        <v>429</v>
      </c>
      <c r="C145" s="58">
        <v>0</v>
      </c>
      <c r="D145" s="58">
        <v>0</v>
      </c>
      <c r="E145" s="58">
        <f t="shared" si="4"/>
        <v>0</v>
      </c>
      <c r="F145" s="26" t="str">
        <f t="shared" si="5"/>
        <v/>
      </c>
    </row>
    <row r="146" s="191" customFormat="true" ht="17" customHeight="true" spans="1:6">
      <c r="A146" s="200">
        <v>2012550</v>
      </c>
      <c r="B146" s="200" t="s">
        <v>354</v>
      </c>
      <c r="C146" s="58">
        <v>0</v>
      </c>
      <c r="D146" s="58">
        <v>0</v>
      </c>
      <c r="E146" s="58">
        <f t="shared" si="4"/>
        <v>0</v>
      </c>
      <c r="F146" s="26" t="str">
        <f t="shared" si="5"/>
        <v/>
      </c>
    </row>
    <row r="147" s="191" customFormat="true" ht="17" customHeight="true" spans="1:6">
      <c r="A147" s="200">
        <v>2012599</v>
      </c>
      <c r="B147" s="200" t="s">
        <v>430</v>
      </c>
      <c r="C147" s="58">
        <v>0</v>
      </c>
      <c r="D147" s="58">
        <v>0</v>
      </c>
      <c r="E147" s="58">
        <f t="shared" si="4"/>
        <v>0</v>
      </c>
      <c r="F147" s="26" t="str">
        <f t="shared" si="5"/>
        <v/>
      </c>
    </row>
    <row r="148" s="51" customFormat="true" ht="17.1" customHeight="true" spans="1:6">
      <c r="A148" s="200">
        <v>20126</v>
      </c>
      <c r="B148" s="202" t="s">
        <v>431</v>
      </c>
      <c r="C148" s="201">
        <f>SUM(C149:C153)</f>
        <v>118</v>
      </c>
      <c r="D148" s="201">
        <v>160</v>
      </c>
      <c r="E148" s="201">
        <f t="shared" si="4"/>
        <v>42</v>
      </c>
      <c r="F148" s="24">
        <f t="shared" si="5"/>
        <v>35.6</v>
      </c>
    </row>
    <row r="149" s="191" customFormat="true" ht="17" customHeight="true" spans="1:6">
      <c r="A149" s="200">
        <v>2012601</v>
      </c>
      <c r="B149" s="200" t="s">
        <v>345</v>
      </c>
      <c r="C149" s="58">
        <v>100</v>
      </c>
      <c r="D149" s="58">
        <v>130</v>
      </c>
      <c r="E149" s="58">
        <f t="shared" si="4"/>
        <v>30</v>
      </c>
      <c r="F149" s="26">
        <f t="shared" si="5"/>
        <v>30</v>
      </c>
    </row>
    <row r="150" s="191" customFormat="true" ht="17" customHeight="true" spans="1:6">
      <c r="A150" s="200">
        <v>2012602</v>
      </c>
      <c r="B150" s="200" t="s">
        <v>346</v>
      </c>
      <c r="C150" s="58">
        <v>18</v>
      </c>
      <c r="D150" s="58">
        <v>30</v>
      </c>
      <c r="E150" s="58">
        <f t="shared" si="4"/>
        <v>12</v>
      </c>
      <c r="F150" s="26">
        <f t="shared" si="5"/>
        <v>66.7</v>
      </c>
    </row>
    <row r="151" s="191" customFormat="true" ht="17" customHeight="true" spans="1:6">
      <c r="A151" s="200">
        <v>2012603</v>
      </c>
      <c r="B151" s="200" t="s">
        <v>347</v>
      </c>
      <c r="C151" s="58">
        <v>0</v>
      </c>
      <c r="D151" s="58">
        <v>0</v>
      </c>
      <c r="E151" s="58">
        <f t="shared" si="4"/>
        <v>0</v>
      </c>
      <c r="F151" s="26" t="str">
        <f t="shared" si="5"/>
        <v/>
      </c>
    </row>
    <row r="152" s="191" customFormat="true" ht="17" customHeight="true" spans="1:6">
      <c r="A152" s="200">
        <v>2012604</v>
      </c>
      <c r="B152" s="200" t="s">
        <v>432</v>
      </c>
      <c r="C152" s="58">
        <v>0</v>
      </c>
      <c r="D152" s="58">
        <v>0</v>
      </c>
      <c r="E152" s="58">
        <f t="shared" si="4"/>
        <v>0</v>
      </c>
      <c r="F152" s="26" t="str">
        <f t="shared" si="5"/>
        <v/>
      </c>
    </row>
    <row r="153" s="191" customFormat="true" ht="17" customHeight="true" spans="1:6">
      <c r="A153" s="200">
        <v>2012699</v>
      </c>
      <c r="B153" s="200" t="s">
        <v>433</v>
      </c>
      <c r="C153" s="58">
        <v>0</v>
      </c>
      <c r="D153" s="58">
        <v>0</v>
      </c>
      <c r="E153" s="58">
        <f t="shared" si="4"/>
        <v>0</v>
      </c>
      <c r="F153" s="26" t="str">
        <f t="shared" si="5"/>
        <v/>
      </c>
    </row>
    <row r="154" s="51" customFormat="true" ht="17.1" customHeight="true" spans="1:6">
      <c r="A154" s="200">
        <v>20128</v>
      </c>
      <c r="B154" s="202" t="s">
        <v>434</v>
      </c>
      <c r="C154" s="201">
        <f>SUM(C155:C160)</f>
        <v>61</v>
      </c>
      <c r="D154" s="201">
        <v>70</v>
      </c>
      <c r="E154" s="201">
        <f t="shared" si="4"/>
        <v>9</v>
      </c>
      <c r="F154" s="24">
        <f t="shared" si="5"/>
        <v>14.8</v>
      </c>
    </row>
    <row r="155" s="191" customFormat="true" ht="17" customHeight="true" spans="1:6">
      <c r="A155" s="200">
        <v>2012801</v>
      </c>
      <c r="B155" s="200" t="s">
        <v>345</v>
      </c>
      <c r="C155" s="58">
        <v>52</v>
      </c>
      <c r="D155" s="58">
        <v>45</v>
      </c>
      <c r="E155" s="58">
        <f t="shared" si="4"/>
        <v>-7</v>
      </c>
      <c r="F155" s="26">
        <f t="shared" si="5"/>
        <v>-13.5</v>
      </c>
    </row>
    <row r="156" s="191" customFormat="true" ht="17" customHeight="true" spans="1:6">
      <c r="A156" s="200">
        <v>2012802</v>
      </c>
      <c r="B156" s="200" t="s">
        <v>346</v>
      </c>
      <c r="C156" s="58">
        <v>9</v>
      </c>
      <c r="D156" s="58">
        <v>3</v>
      </c>
      <c r="E156" s="58">
        <f t="shared" si="4"/>
        <v>-6</v>
      </c>
      <c r="F156" s="26">
        <f t="shared" si="5"/>
        <v>-66.7</v>
      </c>
    </row>
    <row r="157" s="191" customFormat="true" ht="17" customHeight="true" spans="1:6">
      <c r="A157" s="200">
        <v>2012803</v>
      </c>
      <c r="B157" s="200" t="s">
        <v>347</v>
      </c>
      <c r="C157" s="58">
        <v>0</v>
      </c>
      <c r="D157" s="58">
        <v>0</v>
      </c>
      <c r="E157" s="58">
        <f t="shared" si="4"/>
        <v>0</v>
      </c>
      <c r="F157" s="26" t="str">
        <f t="shared" si="5"/>
        <v/>
      </c>
    </row>
    <row r="158" s="191" customFormat="true" ht="17" customHeight="true" spans="1:6">
      <c r="A158" s="200">
        <v>2012804</v>
      </c>
      <c r="B158" s="200" t="s">
        <v>359</v>
      </c>
      <c r="C158" s="58">
        <v>0</v>
      </c>
      <c r="D158" s="58">
        <v>0</v>
      </c>
      <c r="E158" s="58">
        <f t="shared" si="4"/>
        <v>0</v>
      </c>
      <c r="F158" s="26" t="str">
        <f t="shared" si="5"/>
        <v/>
      </c>
    </row>
    <row r="159" s="191" customFormat="true" ht="17" customHeight="true" spans="1:6">
      <c r="A159" s="200">
        <v>2012850</v>
      </c>
      <c r="B159" s="200" t="s">
        <v>354</v>
      </c>
      <c r="C159" s="58">
        <v>0</v>
      </c>
      <c r="D159" s="58">
        <v>22</v>
      </c>
      <c r="E159" s="58">
        <f t="shared" si="4"/>
        <v>22</v>
      </c>
      <c r="F159" s="26" t="str">
        <f t="shared" si="5"/>
        <v/>
      </c>
    </row>
    <row r="160" s="191" customFormat="true" ht="17" customHeight="true" spans="1:6">
      <c r="A160" s="200">
        <v>2012899</v>
      </c>
      <c r="B160" s="200" t="s">
        <v>435</v>
      </c>
      <c r="C160" s="58">
        <v>0</v>
      </c>
      <c r="D160" s="58">
        <v>0</v>
      </c>
      <c r="E160" s="58">
        <f t="shared" si="4"/>
        <v>0</v>
      </c>
      <c r="F160" s="26" t="str">
        <f t="shared" si="5"/>
        <v/>
      </c>
    </row>
    <row r="161" s="51" customFormat="true" ht="17.1" customHeight="true" spans="1:6">
      <c r="A161" s="200">
        <v>20129</v>
      </c>
      <c r="B161" s="202" t="s">
        <v>436</v>
      </c>
      <c r="C161" s="201">
        <f>SUM(C162:C167)</f>
        <v>524</v>
      </c>
      <c r="D161" s="201">
        <v>2945</v>
      </c>
      <c r="E161" s="201">
        <f t="shared" si="4"/>
        <v>2421</v>
      </c>
      <c r="F161" s="24">
        <f t="shared" si="5"/>
        <v>462</v>
      </c>
    </row>
    <row r="162" s="191" customFormat="true" ht="17" customHeight="true" spans="1:6">
      <c r="A162" s="200">
        <v>2012901</v>
      </c>
      <c r="B162" s="200" t="s">
        <v>345</v>
      </c>
      <c r="C162" s="58">
        <v>285</v>
      </c>
      <c r="D162" s="58">
        <v>2692</v>
      </c>
      <c r="E162" s="58">
        <f t="shared" si="4"/>
        <v>2407</v>
      </c>
      <c r="F162" s="26">
        <f t="shared" si="5"/>
        <v>844.6</v>
      </c>
    </row>
    <row r="163" s="191" customFormat="true" ht="17" customHeight="true" spans="1:6">
      <c r="A163" s="200">
        <v>2012902</v>
      </c>
      <c r="B163" s="200" t="s">
        <v>346</v>
      </c>
      <c r="C163" s="58">
        <v>65</v>
      </c>
      <c r="D163" s="58">
        <v>33</v>
      </c>
      <c r="E163" s="58">
        <f t="shared" si="4"/>
        <v>-32</v>
      </c>
      <c r="F163" s="26">
        <f t="shared" si="5"/>
        <v>-49.2</v>
      </c>
    </row>
    <row r="164" s="191" customFormat="true" ht="17" customHeight="true" spans="1:6">
      <c r="A164" s="200">
        <v>2012903</v>
      </c>
      <c r="B164" s="200" t="s">
        <v>347</v>
      </c>
      <c r="C164" s="58">
        <v>0</v>
      </c>
      <c r="D164" s="58">
        <v>0</v>
      </c>
      <c r="E164" s="58">
        <f t="shared" si="4"/>
        <v>0</v>
      </c>
      <c r="F164" s="26" t="str">
        <f t="shared" si="5"/>
        <v/>
      </c>
    </row>
    <row r="165" s="191" customFormat="true" ht="17" customHeight="true" spans="1:6">
      <c r="A165" s="200">
        <v>2012906</v>
      </c>
      <c r="B165" s="200" t="s">
        <v>437</v>
      </c>
      <c r="C165" s="58">
        <v>0</v>
      </c>
      <c r="D165" s="58">
        <v>0</v>
      </c>
      <c r="E165" s="58">
        <f t="shared" si="4"/>
        <v>0</v>
      </c>
      <c r="F165" s="26" t="str">
        <f t="shared" si="5"/>
        <v/>
      </c>
    </row>
    <row r="166" s="191" customFormat="true" ht="17" customHeight="true" spans="1:6">
      <c r="A166" s="200">
        <v>2012950</v>
      </c>
      <c r="B166" s="200" t="s">
        <v>354</v>
      </c>
      <c r="C166" s="58">
        <v>68</v>
      </c>
      <c r="D166" s="58">
        <v>92</v>
      </c>
      <c r="E166" s="58">
        <f t="shared" si="4"/>
        <v>24</v>
      </c>
      <c r="F166" s="26">
        <f t="shared" si="5"/>
        <v>35.3</v>
      </c>
    </row>
    <row r="167" s="191" customFormat="true" ht="17" customHeight="true" spans="1:6">
      <c r="A167" s="200">
        <v>2012999</v>
      </c>
      <c r="B167" s="200" t="s">
        <v>438</v>
      </c>
      <c r="C167" s="58">
        <v>106</v>
      </c>
      <c r="D167" s="58">
        <v>128</v>
      </c>
      <c r="E167" s="58">
        <f t="shared" si="4"/>
        <v>22</v>
      </c>
      <c r="F167" s="26">
        <f t="shared" si="5"/>
        <v>20.8</v>
      </c>
    </row>
    <row r="168" s="51" customFormat="true" ht="17.1" customHeight="true" spans="1:6">
      <c r="A168" s="200">
        <v>20131</v>
      </c>
      <c r="B168" s="202" t="s">
        <v>439</v>
      </c>
      <c r="C168" s="201">
        <f>SUM(C169:C174)</f>
        <v>402</v>
      </c>
      <c r="D168" s="201">
        <v>461</v>
      </c>
      <c r="E168" s="201">
        <f t="shared" si="4"/>
        <v>59</v>
      </c>
      <c r="F168" s="24">
        <f t="shared" si="5"/>
        <v>14.7</v>
      </c>
    </row>
    <row r="169" s="191" customFormat="true" ht="17" customHeight="true" spans="1:6">
      <c r="A169" s="200">
        <v>2013101</v>
      </c>
      <c r="B169" s="200" t="s">
        <v>345</v>
      </c>
      <c r="C169" s="58">
        <v>298</v>
      </c>
      <c r="D169" s="58">
        <v>411</v>
      </c>
      <c r="E169" s="58">
        <f t="shared" si="4"/>
        <v>113</v>
      </c>
      <c r="F169" s="26">
        <f t="shared" si="5"/>
        <v>37.9</v>
      </c>
    </row>
    <row r="170" s="191" customFormat="true" ht="17" customHeight="true" spans="1:6">
      <c r="A170" s="200">
        <v>2013102</v>
      </c>
      <c r="B170" s="200" t="s">
        <v>346</v>
      </c>
      <c r="C170" s="58">
        <v>89</v>
      </c>
      <c r="D170" s="58">
        <v>23</v>
      </c>
      <c r="E170" s="58">
        <f t="shared" si="4"/>
        <v>-66</v>
      </c>
      <c r="F170" s="26">
        <f t="shared" si="5"/>
        <v>-74.2</v>
      </c>
    </row>
    <row r="171" s="191" customFormat="true" ht="17" customHeight="true" spans="1:6">
      <c r="A171" s="200">
        <v>2013103</v>
      </c>
      <c r="B171" s="200" t="s">
        <v>347</v>
      </c>
      <c r="C171" s="58">
        <v>0</v>
      </c>
      <c r="D171" s="58">
        <v>0</v>
      </c>
      <c r="E171" s="58">
        <f t="shared" si="4"/>
        <v>0</v>
      </c>
      <c r="F171" s="26" t="str">
        <f t="shared" si="5"/>
        <v/>
      </c>
    </row>
    <row r="172" s="191" customFormat="true" ht="17" customHeight="true" spans="1:6">
      <c r="A172" s="200">
        <v>2013105</v>
      </c>
      <c r="B172" s="200" t="s">
        <v>440</v>
      </c>
      <c r="C172" s="58">
        <v>0</v>
      </c>
      <c r="D172" s="58">
        <v>0</v>
      </c>
      <c r="E172" s="58">
        <f t="shared" si="4"/>
        <v>0</v>
      </c>
      <c r="F172" s="26" t="str">
        <f t="shared" si="5"/>
        <v/>
      </c>
    </row>
    <row r="173" s="191" customFormat="true" ht="17" customHeight="true" spans="1:6">
      <c r="A173" s="200">
        <v>2013150</v>
      </c>
      <c r="B173" s="200" t="s">
        <v>354</v>
      </c>
      <c r="C173" s="58">
        <v>0</v>
      </c>
      <c r="D173" s="58">
        <v>6</v>
      </c>
      <c r="E173" s="58">
        <f t="shared" si="4"/>
        <v>6</v>
      </c>
      <c r="F173" s="26" t="str">
        <f t="shared" si="5"/>
        <v/>
      </c>
    </row>
    <row r="174" s="191" customFormat="true" ht="17" customHeight="true" spans="1:6">
      <c r="A174" s="200">
        <v>2013199</v>
      </c>
      <c r="B174" s="200" t="s">
        <v>441</v>
      </c>
      <c r="C174" s="58">
        <v>15</v>
      </c>
      <c r="D174" s="58">
        <v>21</v>
      </c>
      <c r="E174" s="58">
        <f t="shared" si="4"/>
        <v>6</v>
      </c>
      <c r="F174" s="26">
        <f t="shared" si="5"/>
        <v>40</v>
      </c>
    </row>
    <row r="175" s="51" customFormat="true" ht="17.1" customHeight="true" spans="1:6">
      <c r="A175" s="200">
        <v>20132</v>
      </c>
      <c r="B175" s="202" t="s">
        <v>442</v>
      </c>
      <c r="C175" s="201">
        <f>SUM(C176:C181)</f>
        <v>1266</v>
      </c>
      <c r="D175" s="201">
        <v>1317</v>
      </c>
      <c r="E175" s="201">
        <f t="shared" si="4"/>
        <v>51</v>
      </c>
      <c r="F175" s="24">
        <f t="shared" si="5"/>
        <v>4</v>
      </c>
    </row>
    <row r="176" s="191" customFormat="true" ht="17" customHeight="true" spans="1:6">
      <c r="A176" s="200">
        <v>2013201</v>
      </c>
      <c r="B176" s="200" t="s">
        <v>345</v>
      </c>
      <c r="C176" s="58">
        <v>383</v>
      </c>
      <c r="D176" s="58">
        <v>538</v>
      </c>
      <c r="E176" s="58">
        <f t="shared" si="4"/>
        <v>155</v>
      </c>
      <c r="F176" s="26">
        <f t="shared" si="5"/>
        <v>40.5</v>
      </c>
    </row>
    <row r="177" s="191" customFormat="true" ht="17" customHeight="true" spans="1:6">
      <c r="A177" s="200">
        <v>2013202</v>
      </c>
      <c r="B177" s="200" t="s">
        <v>346</v>
      </c>
      <c r="C177" s="58">
        <v>199</v>
      </c>
      <c r="D177" s="58">
        <v>414</v>
      </c>
      <c r="E177" s="58">
        <f t="shared" si="4"/>
        <v>215</v>
      </c>
      <c r="F177" s="26">
        <f t="shared" si="5"/>
        <v>108</v>
      </c>
    </row>
    <row r="178" s="191" customFormat="true" ht="17" customHeight="true" spans="1:6">
      <c r="A178" s="200">
        <v>2013203</v>
      </c>
      <c r="B178" s="200" t="s">
        <v>347</v>
      </c>
      <c r="C178" s="58">
        <v>0</v>
      </c>
      <c r="D178" s="58">
        <v>0</v>
      </c>
      <c r="E178" s="58">
        <f t="shared" si="4"/>
        <v>0</v>
      </c>
      <c r="F178" s="26" t="str">
        <f t="shared" si="5"/>
        <v/>
      </c>
    </row>
    <row r="179" s="191" customFormat="true" ht="17" customHeight="true" spans="1:6">
      <c r="A179" s="200">
        <v>2013204</v>
      </c>
      <c r="B179" s="200" t="s">
        <v>443</v>
      </c>
      <c r="C179" s="58">
        <v>0</v>
      </c>
      <c r="D179" s="58">
        <v>0</v>
      </c>
      <c r="E179" s="58">
        <f t="shared" si="4"/>
        <v>0</v>
      </c>
      <c r="F179" s="26" t="str">
        <f t="shared" si="5"/>
        <v/>
      </c>
    </row>
    <row r="180" s="191" customFormat="true" ht="17" customHeight="true" spans="1:6">
      <c r="A180" s="200">
        <v>2013250</v>
      </c>
      <c r="B180" s="200" t="s">
        <v>354</v>
      </c>
      <c r="C180" s="58">
        <v>72</v>
      </c>
      <c r="D180" s="58">
        <v>86</v>
      </c>
      <c r="E180" s="58">
        <f t="shared" si="4"/>
        <v>14</v>
      </c>
      <c r="F180" s="26">
        <f t="shared" si="5"/>
        <v>19.4</v>
      </c>
    </row>
    <row r="181" s="191" customFormat="true" ht="17" customHeight="true" spans="1:6">
      <c r="A181" s="200">
        <v>2013299</v>
      </c>
      <c r="B181" s="200" t="s">
        <v>444</v>
      </c>
      <c r="C181" s="58">
        <v>612</v>
      </c>
      <c r="D181" s="58">
        <v>279</v>
      </c>
      <c r="E181" s="58">
        <f t="shared" si="4"/>
        <v>-333</v>
      </c>
      <c r="F181" s="26">
        <f t="shared" si="5"/>
        <v>-54.4</v>
      </c>
    </row>
    <row r="182" s="51" customFormat="true" ht="17.1" customHeight="true" spans="1:6">
      <c r="A182" s="200">
        <v>20133</v>
      </c>
      <c r="B182" s="202" t="s">
        <v>445</v>
      </c>
      <c r="C182" s="201">
        <f>SUM(C183:C188)</f>
        <v>585</v>
      </c>
      <c r="D182" s="201">
        <v>769</v>
      </c>
      <c r="E182" s="201">
        <f t="shared" si="4"/>
        <v>184</v>
      </c>
      <c r="F182" s="24">
        <f t="shared" si="5"/>
        <v>31.5</v>
      </c>
    </row>
    <row r="183" s="191" customFormat="true" ht="17" customHeight="true" spans="1:6">
      <c r="A183" s="200">
        <v>2013301</v>
      </c>
      <c r="B183" s="200" t="s">
        <v>345</v>
      </c>
      <c r="C183" s="58">
        <v>112</v>
      </c>
      <c r="D183" s="58">
        <v>145</v>
      </c>
      <c r="E183" s="58">
        <f t="shared" si="4"/>
        <v>33</v>
      </c>
      <c r="F183" s="26">
        <f t="shared" si="5"/>
        <v>29.5</v>
      </c>
    </row>
    <row r="184" s="191" customFormat="true" ht="17" customHeight="true" spans="1:6">
      <c r="A184" s="200">
        <v>2013302</v>
      </c>
      <c r="B184" s="200" t="s">
        <v>346</v>
      </c>
      <c r="C184" s="58">
        <v>178</v>
      </c>
      <c r="D184" s="58">
        <v>309</v>
      </c>
      <c r="E184" s="58">
        <f t="shared" si="4"/>
        <v>131</v>
      </c>
      <c r="F184" s="26">
        <f t="shared" si="5"/>
        <v>73.6</v>
      </c>
    </row>
    <row r="185" s="191" customFormat="true" ht="17" customHeight="true" spans="1:6">
      <c r="A185" s="200">
        <v>2013303</v>
      </c>
      <c r="B185" s="200" t="s">
        <v>347</v>
      </c>
      <c r="C185" s="58">
        <v>0</v>
      </c>
      <c r="D185" s="58">
        <v>0</v>
      </c>
      <c r="E185" s="58">
        <f t="shared" si="4"/>
        <v>0</v>
      </c>
      <c r="F185" s="26" t="str">
        <f t="shared" si="5"/>
        <v/>
      </c>
    </row>
    <row r="186" s="191" customFormat="true" ht="17" customHeight="true" spans="1:6">
      <c r="A186" s="200">
        <v>2013304</v>
      </c>
      <c r="B186" s="200" t="s">
        <v>446</v>
      </c>
      <c r="C186" s="58">
        <v>0</v>
      </c>
      <c r="D186" s="58">
        <v>0</v>
      </c>
      <c r="E186" s="58">
        <f t="shared" si="4"/>
        <v>0</v>
      </c>
      <c r="F186" s="26" t="str">
        <f t="shared" si="5"/>
        <v/>
      </c>
    </row>
    <row r="187" s="191" customFormat="true" ht="17" customHeight="true" spans="1:6">
      <c r="A187" s="200">
        <v>2013350</v>
      </c>
      <c r="B187" s="200" t="s">
        <v>354</v>
      </c>
      <c r="C187" s="58">
        <v>272</v>
      </c>
      <c r="D187" s="58">
        <v>315</v>
      </c>
      <c r="E187" s="58">
        <f t="shared" si="4"/>
        <v>43</v>
      </c>
      <c r="F187" s="26">
        <f t="shared" si="5"/>
        <v>15.8</v>
      </c>
    </row>
    <row r="188" s="191" customFormat="true" ht="17" customHeight="true" spans="1:6">
      <c r="A188" s="200">
        <v>2013399</v>
      </c>
      <c r="B188" s="200" t="s">
        <v>447</v>
      </c>
      <c r="C188" s="58">
        <v>23</v>
      </c>
      <c r="D188" s="58">
        <v>0</v>
      </c>
      <c r="E188" s="58">
        <f t="shared" si="4"/>
        <v>-23</v>
      </c>
      <c r="F188" s="26">
        <f t="shared" si="5"/>
        <v>-100</v>
      </c>
    </row>
    <row r="189" s="51" customFormat="true" ht="17.1" customHeight="true" spans="1:6">
      <c r="A189" s="200">
        <v>20134</v>
      </c>
      <c r="B189" s="202" t="s">
        <v>448</v>
      </c>
      <c r="C189" s="201">
        <f>SUM(C190:C196)</f>
        <v>261</v>
      </c>
      <c r="D189" s="201">
        <v>315</v>
      </c>
      <c r="E189" s="201">
        <f t="shared" si="4"/>
        <v>54</v>
      </c>
      <c r="F189" s="24">
        <f t="shared" si="5"/>
        <v>20.7</v>
      </c>
    </row>
    <row r="190" s="191" customFormat="true" ht="17" customHeight="true" spans="1:6">
      <c r="A190" s="200">
        <v>2013401</v>
      </c>
      <c r="B190" s="200" t="s">
        <v>345</v>
      </c>
      <c r="C190" s="58">
        <v>155</v>
      </c>
      <c r="D190" s="58">
        <v>240</v>
      </c>
      <c r="E190" s="58">
        <f t="shared" si="4"/>
        <v>85</v>
      </c>
      <c r="F190" s="26">
        <f t="shared" si="5"/>
        <v>54.8</v>
      </c>
    </row>
    <row r="191" s="191" customFormat="true" ht="17" customHeight="true" spans="1:6">
      <c r="A191" s="200">
        <v>2013402</v>
      </c>
      <c r="B191" s="200" t="s">
        <v>346</v>
      </c>
      <c r="C191" s="58">
        <v>13</v>
      </c>
      <c r="D191" s="58">
        <v>13</v>
      </c>
      <c r="E191" s="58">
        <f t="shared" si="4"/>
        <v>0</v>
      </c>
      <c r="F191" s="26">
        <f t="shared" si="5"/>
        <v>0</v>
      </c>
    </row>
    <row r="192" s="191" customFormat="true" ht="17" customHeight="true" spans="1:6">
      <c r="A192" s="200">
        <v>2013403</v>
      </c>
      <c r="B192" s="200" t="s">
        <v>347</v>
      </c>
      <c r="C192" s="58">
        <v>0</v>
      </c>
      <c r="D192" s="58">
        <v>0</v>
      </c>
      <c r="E192" s="58">
        <f t="shared" si="4"/>
        <v>0</v>
      </c>
      <c r="F192" s="26" t="str">
        <f t="shared" si="5"/>
        <v/>
      </c>
    </row>
    <row r="193" s="191" customFormat="true" ht="17" customHeight="true" spans="1:6">
      <c r="A193" s="200">
        <v>2013404</v>
      </c>
      <c r="B193" s="200" t="s">
        <v>449</v>
      </c>
      <c r="C193" s="58">
        <v>1</v>
      </c>
      <c r="D193" s="58">
        <v>5</v>
      </c>
      <c r="E193" s="58">
        <f t="shared" si="4"/>
        <v>4</v>
      </c>
      <c r="F193" s="26">
        <f t="shared" si="5"/>
        <v>400</v>
      </c>
    </row>
    <row r="194" s="191" customFormat="true" ht="17" customHeight="true" spans="1:6">
      <c r="A194" s="200">
        <v>2013405</v>
      </c>
      <c r="B194" s="200" t="s">
        <v>450</v>
      </c>
      <c r="C194" s="58">
        <v>69</v>
      </c>
      <c r="D194" s="58">
        <v>37</v>
      </c>
      <c r="E194" s="58">
        <f t="shared" si="4"/>
        <v>-32</v>
      </c>
      <c r="F194" s="26">
        <f t="shared" si="5"/>
        <v>-46.4</v>
      </c>
    </row>
    <row r="195" s="191" customFormat="true" ht="17" customHeight="true" spans="1:6">
      <c r="A195" s="200">
        <v>2013450</v>
      </c>
      <c r="B195" s="200" t="s">
        <v>354</v>
      </c>
      <c r="C195" s="58">
        <v>13</v>
      </c>
      <c r="D195" s="58">
        <v>15</v>
      </c>
      <c r="E195" s="58">
        <f t="shared" si="4"/>
        <v>2</v>
      </c>
      <c r="F195" s="26">
        <f t="shared" si="5"/>
        <v>15.4</v>
      </c>
    </row>
    <row r="196" s="191" customFormat="true" ht="17" customHeight="true" spans="1:6">
      <c r="A196" s="200">
        <v>2013499</v>
      </c>
      <c r="B196" s="200" t="s">
        <v>451</v>
      </c>
      <c r="C196" s="58">
        <v>10</v>
      </c>
      <c r="D196" s="58">
        <v>5</v>
      </c>
      <c r="E196" s="58">
        <f t="shared" si="4"/>
        <v>-5</v>
      </c>
      <c r="F196" s="26">
        <f t="shared" si="5"/>
        <v>-50</v>
      </c>
    </row>
    <row r="197" s="51" customFormat="true" ht="17.1" customHeight="true" spans="1:6">
      <c r="A197" s="200">
        <v>20135</v>
      </c>
      <c r="B197" s="202" t="s">
        <v>452</v>
      </c>
      <c r="C197" s="201">
        <f>SUM(C198:C202)</f>
        <v>0</v>
      </c>
      <c r="D197" s="201">
        <v>27</v>
      </c>
      <c r="E197" s="201">
        <f t="shared" ref="E197:E260" si="6">D197-C197</f>
        <v>27</v>
      </c>
      <c r="F197" s="24" t="str">
        <f t="shared" ref="F197:F260" si="7">IF(C197&lt;&gt;0,ROUND(100*(D197/C197-1),1),"")</f>
        <v/>
      </c>
    </row>
    <row r="198" s="191" customFormat="true" ht="17" customHeight="true" spans="1:6">
      <c r="A198" s="200">
        <v>2013501</v>
      </c>
      <c r="B198" s="200" t="s">
        <v>345</v>
      </c>
      <c r="C198" s="58">
        <v>0</v>
      </c>
      <c r="D198" s="58">
        <v>0</v>
      </c>
      <c r="E198" s="58">
        <f t="shared" si="6"/>
        <v>0</v>
      </c>
      <c r="F198" s="26" t="str">
        <f t="shared" si="7"/>
        <v/>
      </c>
    </row>
    <row r="199" s="191" customFormat="true" ht="17" customHeight="true" spans="1:6">
      <c r="A199" s="200">
        <v>2013502</v>
      </c>
      <c r="B199" s="200" t="s">
        <v>346</v>
      </c>
      <c r="C199" s="58">
        <v>0</v>
      </c>
      <c r="D199" s="58">
        <v>0</v>
      </c>
      <c r="E199" s="58">
        <f t="shared" si="6"/>
        <v>0</v>
      </c>
      <c r="F199" s="26" t="str">
        <f t="shared" si="7"/>
        <v/>
      </c>
    </row>
    <row r="200" s="191" customFormat="true" ht="17" customHeight="true" spans="1:6">
      <c r="A200" s="200">
        <v>2013503</v>
      </c>
      <c r="B200" s="200" t="s">
        <v>347</v>
      </c>
      <c r="C200" s="58">
        <v>0</v>
      </c>
      <c r="D200" s="58">
        <v>0</v>
      </c>
      <c r="E200" s="58">
        <f t="shared" si="6"/>
        <v>0</v>
      </c>
      <c r="F200" s="26" t="str">
        <f t="shared" si="7"/>
        <v/>
      </c>
    </row>
    <row r="201" s="191" customFormat="true" ht="17" customHeight="true" spans="1:6">
      <c r="A201" s="200">
        <v>2013550</v>
      </c>
      <c r="B201" s="200" t="s">
        <v>354</v>
      </c>
      <c r="C201" s="58">
        <v>0</v>
      </c>
      <c r="D201" s="58">
        <v>27</v>
      </c>
      <c r="E201" s="58">
        <f t="shared" si="6"/>
        <v>27</v>
      </c>
      <c r="F201" s="26" t="str">
        <f t="shared" si="7"/>
        <v/>
      </c>
    </row>
    <row r="202" s="191" customFormat="true" ht="17" customHeight="true" spans="1:6">
      <c r="A202" s="200">
        <v>2013599</v>
      </c>
      <c r="B202" s="200" t="s">
        <v>453</v>
      </c>
      <c r="C202" s="58">
        <v>0</v>
      </c>
      <c r="D202" s="58">
        <v>0</v>
      </c>
      <c r="E202" s="58">
        <f t="shared" si="6"/>
        <v>0</v>
      </c>
      <c r="F202" s="26" t="str">
        <f t="shared" si="7"/>
        <v/>
      </c>
    </row>
    <row r="203" s="51" customFormat="true" ht="17.1" customHeight="true" spans="1:6">
      <c r="A203" s="200">
        <v>20136</v>
      </c>
      <c r="B203" s="202" t="s">
        <v>454</v>
      </c>
      <c r="C203" s="201">
        <f>SUM(C204:C208)</f>
        <v>1278</v>
      </c>
      <c r="D203" s="201">
        <v>1087</v>
      </c>
      <c r="E203" s="201">
        <f t="shared" si="6"/>
        <v>-191</v>
      </c>
      <c r="F203" s="24">
        <f t="shared" si="7"/>
        <v>-14.9</v>
      </c>
    </row>
    <row r="204" s="191" customFormat="true" ht="17" customHeight="true" spans="1:6">
      <c r="A204" s="200">
        <v>2013601</v>
      </c>
      <c r="B204" s="200" t="s">
        <v>345</v>
      </c>
      <c r="C204" s="58">
        <v>480</v>
      </c>
      <c r="D204" s="58">
        <v>775</v>
      </c>
      <c r="E204" s="58">
        <f t="shared" si="6"/>
        <v>295</v>
      </c>
      <c r="F204" s="26">
        <f t="shared" si="7"/>
        <v>61.5</v>
      </c>
    </row>
    <row r="205" s="191" customFormat="true" ht="17" customHeight="true" spans="1:6">
      <c r="A205" s="200">
        <v>2013602</v>
      </c>
      <c r="B205" s="200" t="s">
        <v>346</v>
      </c>
      <c r="C205" s="58">
        <v>659</v>
      </c>
      <c r="D205" s="58">
        <v>143</v>
      </c>
      <c r="E205" s="58">
        <f t="shared" si="6"/>
        <v>-516</v>
      </c>
      <c r="F205" s="26">
        <f t="shared" si="7"/>
        <v>-78.3</v>
      </c>
    </row>
    <row r="206" s="191" customFormat="true" ht="17" customHeight="true" spans="1:6">
      <c r="A206" s="200">
        <v>2013603</v>
      </c>
      <c r="B206" s="200" t="s">
        <v>347</v>
      </c>
      <c r="C206" s="58">
        <v>0</v>
      </c>
      <c r="D206" s="58">
        <v>0</v>
      </c>
      <c r="E206" s="58">
        <f t="shared" si="6"/>
        <v>0</v>
      </c>
      <c r="F206" s="26" t="str">
        <f t="shared" si="7"/>
        <v/>
      </c>
    </row>
    <row r="207" s="191" customFormat="true" ht="17" customHeight="true" spans="1:6">
      <c r="A207" s="200">
        <v>2013650</v>
      </c>
      <c r="B207" s="200" t="s">
        <v>354</v>
      </c>
      <c r="C207" s="58">
        <v>133</v>
      </c>
      <c r="D207" s="58">
        <v>169</v>
      </c>
      <c r="E207" s="58">
        <f t="shared" si="6"/>
        <v>36</v>
      </c>
      <c r="F207" s="26">
        <f t="shared" si="7"/>
        <v>27.1</v>
      </c>
    </row>
    <row r="208" s="191" customFormat="true" ht="17" customHeight="true" spans="1:6">
      <c r="A208" s="200">
        <v>2013699</v>
      </c>
      <c r="B208" s="200" t="s">
        <v>455</v>
      </c>
      <c r="C208" s="58">
        <v>6</v>
      </c>
      <c r="D208" s="58">
        <v>0</v>
      </c>
      <c r="E208" s="58">
        <f t="shared" si="6"/>
        <v>-6</v>
      </c>
      <c r="F208" s="26">
        <f t="shared" si="7"/>
        <v>-100</v>
      </c>
    </row>
    <row r="209" s="51" customFormat="true" ht="17.1" customHeight="true" spans="1:6">
      <c r="A209" s="200">
        <v>20137</v>
      </c>
      <c r="B209" s="202" t="s">
        <v>456</v>
      </c>
      <c r="C209" s="201">
        <f>SUM(C210:C215)</f>
        <v>127</v>
      </c>
      <c r="D209" s="201">
        <v>15</v>
      </c>
      <c r="E209" s="201">
        <f t="shared" si="6"/>
        <v>-112</v>
      </c>
      <c r="F209" s="24">
        <f t="shared" si="7"/>
        <v>-88.2</v>
      </c>
    </row>
    <row r="210" s="191" customFormat="true" ht="17" customHeight="true" spans="1:6">
      <c r="A210" s="200">
        <v>2013701</v>
      </c>
      <c r="B210" s="200" t="s">
        <v>345</v>
      </c>
      <c r="C210" s="58">
        <v>0</v>
      </c>
      <c r="D210" s="58">
        <v>0</v>
      </c>
      <c r="E210" s="58">
        <f t="shared" si="6"/>
        <v>0</v>
      </c>
      <c r="F210" s="26" t="str">
        <f t="shared" si="7"/>
        <v/>
      </c>
    </row>
    <row r="211" s="191" customFormat="true" ht="17" customHeight="true" spans="1:6">
      <c r="A211" s="200">
        <v>2013702</v>
      </c>
      <c r="B211" s="200" t="s">
        <v>346</v>
      </c>
      <c r="C211" s="58">
        <v>127</v>
      </c>
      <c r="D211" s="58">
        <v>15</v>
      </c>
      <c r="E211" s="58">
        <f t="shared" si="6"/>
        <v>-112</v>
      </c>
      <c r="F211" s="26">
        <f t="shared" si="7"/>
        <v>-88.2</v>
      </c>
    </row>
    <row r="212" s="191" customFormat="true" ht="17" customHeight="true" spans="1:6">
      <c r="A212" s="200">
        <v>2013703</v>
      </c>
      <c r="B212" s="200" t="s">
        <v>347</v>
      </c>
      <c r="C212" s="58">
        <v>0</v>
      </c>
      <c r="D212" s="58">
        <v>0</v>
      </c>
      <c r="E212" s="58">
        <f t="shared" si="6"/>
        <v>0</v>
      </c>
      <c r="F212" s="26" t="str">
        <f t="shared" si="7"/>
        <v/>
      </c>
    </row>
    <row r="213" s="191" customFormat="true" ht="17" customHeight="true" spans="1:6">
      <c r="A213" s="200">
        <v>2013704</v>
      </c>
      <c r="B213" s="200" t="s">
        <v>457</v>
      </c>
      <c r="C213" s="58">
        <v>0</v>
      </c>
      <c r="D213" s="58">
        <v>0</v>
      </c>
      <c r="E213" s="58">
        <f t="shared" si="6"/>
        <v>0</v>
      </c>
      <c r="F213" s="26" t="str">
        <f t="shared" si="7"/>
        <v/>
      </c>
    </row>
    <row r="214" s="191" customFormat="true" ht="17" customHeight="true" spans="1:6">
      <c r="A214" s="200">
        <v>2013750</v>
      </c>
      <c r="B214" s="200" t="s">
        <v>354</v>
      </c>
      <c r="C214" s="58">
        <v>0</v>
      </c>
      <c r="D214" s="58">
        <v>0</v>
      </c>
      <c r="E214" s="58">
        <f t="shared" si="6"/>
        <v>0</v>
      </c>
      <c r="F214" s="26" t="str">
        <f t="shared" si="7"/>
        <v/>
      </c>
    </row>
    <row r="215" s="191" customFormat="true" ht="17" customHeight="true" spans="1:6">
      <c r="A215" s="200">
        <v>2013799</v>
      </c>
      <c r="B215" s="200" t="s">
        <v>458</v>
      </c>
      <c r="C215" s="58">
        <v>0</v>
      </c>
      <c r="D215" s="58">
        <v>0</v>
      </c>
      <c r="E215" s="58">
        <f t="shared" si="6"/>
        <v>0</v>
      </c>
      <c r="F215" s="26" t="str">
        <f t="shared" si="7"/>
        <v/>
      </c>
    </row>
    <row r="216" s="51" customFormat="true" ht="17.1" customHeight="true" spans="1:6">
      <c r="A216" s="200">
        <v>20138</v>
      </c>
      <c r="B216" s="202" t="s">
        <v>459</v>
      </c>
      <c r="C216" s="201">
        <f>SUM(C217:C230)</f>
        <v>1691</v>
      </c>
      <c r="D216" s="201">
        <v>2255</v>
      </c>
      <c r="E216" s="201">
        <f t="shared" si="6"/>
        <v>564</v>
      </c>
      <c r="F216" s="24">
        <f t="shared" si="7"/>
        <v>33.4</v>
      </c>
    </row>
    <row r="217" s="191" customFormat="true" ht="17" customHeight="true" spans="1:6">
      <c r="A217" s="200">
        <v>2013801</v>
      </c>
      <c r="B217" s="200" t="s">
        <v>345</v>
      </c>
      <c r="C217" s="58">
        <v>1427</v>
      </c>
      <c r="D217" s="58">
        <v>2004</v>
      </c>
      <c r="E217" s="58">
        <f t="shared" si="6"/>
        <v>577</v>
      </c>
      <c r="F217" s="26">
        <f t="shared" si="7"/>
        <v>40.4</v>
      </c>
    </row>
    <row r="218" s="191" customFormat="true" ht="17" customHeight="true" spans="1:6">
      <c r="A218" s="200">
        <v>2013802</v>
      </c>
      <c r="B218" s="200" t="s">
        <v>346</v>
      </c>
      <c r="C218" s="58">
        <v>34</v>
      </c>
      <c r="D218" s="58">
        <v>25</v>
      </c>
      <c r="E218" s="58">
        <f t="shared" si="6"/>
        <v>-9</v>
      </c>
      <c r="F218" s="26">
        <f t="shared" si="7"/>
        <v>-26.5</v>
      </c>
    </row>
    <row r="219" s="191" customFormat="true" ht="17" customHeight="true" spans="1:6">
      <c r="A219" s="200">
        <v>2013803</v>
      </c>
      <c r="B219" s="200" t="s">
        <v>347</v>
      </c>
      <c r="C219" s="58">
        <v>0</v>
      </c>
      <c r="D219" s="58">
        <v>0</v>
      </c>
      <c r="E219" s="58">
        <f t="shared" si="6"/>
        <v>0</v>
      </c>
      <c r="F219" s="26" t="str">
        <f t="shared" si="7"/>
        <v/>
      </c>
    </row>
    <row r="220" s="191" customFormat="true" ht="17" customHeight="true" spans="1:6">
      <c r="A220" s="200">
        <v>2013804</v>
      </c>
      <c r="B220" s="200" t="s">
        <v>460</v>
      </c>
      <c r="C220" s="58">
        <v>0</v>
      </c>
      <c r="D220" s="58">
        <v>0</v>
      </c>
      <c r="E220" s="58">
        <f t="shared" si="6"/>
        <v>0</v>
      </c>
      <c r="F220" s="26" t="str">
        <f t="shared" si="7"/>
        <v/>
      </c>
    </row>
    <row r="221" s="191" customFormat="true" ht="17" customHeight="true" spans="1:6">
      <c r="A221" s="200">
        <v>2013805</v>
      </c>
      <c r="B221" s="200" t="s">
        <v>461</v>
      </c>
      <c r="C221" s="58">
        <v>0</v>
      </c>
      <c r="D221" s="58">
        <v>9</v>
      </c>
      <c r="E221" s="58">
        <f t="shared" si="6"/>
        <v>9</v>
      </c>
      <c r="F221" s="26" t="str">
        <f t="shared" si="7"/>
        <v/>
      </c>
    </row>
    <row r="222" s="191" customFormat="true" ht="17" customHeight="true" spans="1:6">
      <c r="A222" s="200">
        <v>2013808</v>
      </c>
      <c r="B222" s="200" t="s">
        <v>386</v>
      </c>
      <c r="C222" s="58">
        <v>0</v>
      </c>
      <c r="D222" s="58">
        <v>0</v>
      </c>
      <c r="E222" s="58">
        <f t="shared" si="6"/>
        <v>0</v>
      </c>
      <c r="F222" s="26" t="str">
        <f t="shared" si="7"/>
        <v/>
      </c>
    </row>
    <row r="223" s="191" customFormat="true" ht="17" customHeight="true" spans="1:6">
      <c r="A223" s="200">
        <v>2013810</v>
      </c>
      <c r="B223" s="200" t="s">
        <v>462</v>
      </c>
      <c r="C223" s="58">
        <v>0</v>
      </c>
      <c r="D223" s="58">
        <v>0</v>
      </c>
      <c r="E223" s="58">
        <f t="shared" si="6"/>
        <v>0</v>
      </c>
      <c r="F223" s="26" t="str">
        <f t="shared" si="7"/>
        <v/>
      </c>
    </row>
    <row r="224" s="191" customFormat="true" ht="17" customHeight="true" spans="1:6">
      <c r="A224" s="200">
        <v>2013812</v>
      </c>
      <c r="B224" s="200" t="s">
        <v>463</v>
      </c>
      <c r="C224" s="58">
        <v>0</v>
      </c>
      <c r="D224" s="58">
        <v>0</v>
      </c>
      <c r="E224" s="58">
        <f t="shared" si="6"/>
        <v>0</v>
      </c>
      <c r="F224" s="26" t="str">
        <f t="shared" si="7"/>
        <v/>
      </c>
    </row>
    <row r="225" s="191" customFormat="true" ht="17" customHeight="true" spans="1:6">
      <c r="A225" s="200">
        <v>2013813</v>
      </c>
      <c r="B225" s="200" t="s">
        <v>464</v>
      </c>
      <c r="C225" s="58">
        <v>0</v>
      </c>
      <c r="D225" s="58">
        <v>0</v>
      </c>
      <c r="E225" s="58">
        <f t="shared" si="6"/>
        <v>0</v>
      </c>
      <c r="F225" s="26" t="str">
        <f t="shared" si="7"/>
        <v/>
      </c>
    </row>
    <row r="226" s="191" customFormat="true" ht="17" customHeight="true" spans="1:6">
      <c r="A226" s="200">
        <v>2013814</v>
      </c>
      <c r="B226" s="200" t="s">
        <v>465</v>
      </c>
      <c r="C226" s="58">
        <v>0</v>
      </c>
      <c r="D226" s="58">
        <v>0</v>
      </c>
      <c r="E226" s="58">
        <f t="shared" si="6"/>
        <v>0</v>
      </c>
      <c r="F226" s="26" t="str">
        <f t="shared" si="7"/>
        <v/>
      </c>
    </row>
    <row r="227" s="191" customFormat="true" ht="17" customHeight="true" spans="1:6">
      <c r="A227" s="200">
        <v>2013815</v>
      </c>
      <c r="B227" s="200" t="s">
        <v>466</v>
      </c>
      <c r="C227" s="58">
        <v>0</v>
      </c>
      <c r="D227" s="58">
        <v>2</v>
      </c>
      <c r="E227" s="58">
        <f t="shared" si="6"/>
        <v>2</v>
      </c>
      <c r="F227" s="26" t="str">
        <f t="shared" si="7"/>
        <v/>
      </c>
    </row>
    <row r="228" s="191" customFormat="true" ht="17" customHeight="true" spans="1:6">
      <c r="A228" s="200">
        <v>2013816</v>
      </c>
      <c r="B228" s="200" t="s">
        <v>467</v>
      </c>
      <c r="C228" s="58">
        <v>139</v>
      </c>
      <c r="D228" s="58">
        <v>93</v>
      </c>
      <c r="E228" s="58">
        <f t="shared" si="6"/>
        <v>-46</v>
      </c>
      <c r="F228" s="26">
        <f t="shared" si="7"/>
        <v>-33.1</v>
      </c>
    </row>
    <row r="229" s="191" customFormat="true" ht="17" customHeight="true" spans="1:6">
      <c r="A229" s="200">
        <v>2013850</v>
      </c>
      <c r="B229" s="200" t="s">
        <v>354</v>
      </c>
      <c r="C229" s="58">
        <v>80</v>
      </c>
      <c r="D229" s="58">
        <v>120</v>
      </c>
      <c r="E229" s="58">
        <f t="shared" si="6"/>
        <v>40</v>
      </c>
      <c r="F229" s="26">
        <f t="shared" si="7"/>
        <v>50</v>
      </c>
    </row>
    <row r="230" s="191" customFormat="true" ht="17" customHeight="true" spans="1:6">
      <c r="A230" s="200">
        <v>2013899</v>
      </c>
      <c r="B230" s="200" t="s">
        <v>468</v>
      </c>
      <c r="C230" s="58">
        <v>11</v>
      </c>
      <c r="D230" s="58">
        <v>2</v>
      </c>
      <c r="E230" s="58">
        <f t="shared" si="6"/>
        <v>-9</v>
      </c>
      <c r="F230" s="26">
        <f t="shared" si="7"/>
        <v>-81.8</v>
      </c>
    </row>
    <row r="231" s="51" customFormat="true" spans="1:6">
      <c r="A231" s="200">
        <v>20199</v>
      </c>
      <c r="B231" s="202" t="s">
        <v>469</v>
      </c>
      <c r="C231" s="201">
        <f>SUM(C232:C233)</f>
        <v>25</v>
      </c>
      <c r="D231" s="201">
        <v>26</v>
      </c>
      <c r="E231" s="201">
        <f t="shared" si="6"/>
        <v>1</v>
      </c>
      <c r="F231" s="24">
        <f t="shared" si="7"/>
        <v>4</v>
      </c>
    </row>
    <row r="232" s="191" customFormat="true" ht="17" customHeight="true" spans="1:6">
      <c r="A232" s="200">
        <v>2019901</v>
      </c>
      <c r="B232" s="200" t="s">
        <v>470</v>
      </c>
      <c r="C232" s="58">
        <v>0</v>
      </c>
      <c r="D232" s="58">
        <v>0</v>
      </c>
      <c r="E232" s="58">
        <f t="shared" si="6"/>
        <v>0</v>
      </c>
      <c r="F232" s="26" t="str">
        <f t="shared" si="7"/>
        <v/>
      </c>
    </row>
    <row r="233" s="191" customFormat="true" ht="17" customHeight="true" spans="1:6">
      <c r="A233" s="200">
        <v>2019999</v>
      </c>
      <c r="B233" s="200" t="s">
        <v>471</v>
      </c>
      <c r="C233" s="58">
        <v>25</v>
      </c>
      <c r="D233" s="58">
        <v>26</v>
      </c>
      <c r="E233" s="58">
        <f t="shared" si="6"/>
        <v>1</v>
      </c>
      <c r="F233" s="26">
        <f t="shared" si="7"/>
        <v>4</v>
      </c>
    </row>
    <row r="234" s="51" customFormat="true" spans="1:6">
      <c r="A234" s="202">
        <v>202</v>
      </c>
      <c r="B234" s="202" t="s">
        <v>472</v>
      </c>
      <c r="C234" s="201">
        <f>SUM(C235,C242,C245,C248,C254,C259,C261,C266,C272)</f>
        <v>0</v>
      </c>
      <c r="D234" s="201"/>
      <c r="E234" s="201">
        <f t="shared" si="6"/>
        <v>0</v>
      </c>
      <c r="F234" s="24" t="str">
        <f t="shared" si="7"/>
        <v/>
      </c>
    </row>
    <row r="235" s="51" customFormat="true" spans="1:6">
      <c r="A235" s="200">
        <v>20201</v>
      </c>
      <c r="B235" s="202" t="s">
        <v>473</v>
      </c>
      <c r="C235" s="201">
        <f>SUM(C236:C241)</f>
        <v>0</v>
      </c>
      <c r="D235" s="201"/>
      <c r="E235" s="201">
        <f t="shared" si="6"/>
        <v>0</v>
      </c>
      <c r="F235" s="24" t="str">
        <f t="shared" si="7"/>
        <v/>
      </c>
    </row>
    <row r="236" s="191" customFormat="true" ht="17" customHeight="true" spans="1:6">
      <c r="A236" s="200">
        <v>2020101</v>
      </c>
      <c r="B236" s="200" t="s">
        <v>345</v>
      </c>
      <c r="C236" s="58">
        <v>0</v>
      </c>
      <c r="D236" s="58">
        <v>0</v>
      </c>
      <c r="E236" s="58">
        <f t="shared" si="6"/>
        <v>0</v>
      </c>
      <c r="F236" s="26" t="str">
        <f t="shared" si="7"/>
        <v/>
      </c>
    </row>
    <row r="237" s="191" customFormat="true" ht="17" customHeight="true" spans="1:6">
      <c r="A237" s="200">
        <v>2020102</v>
      </c>
      <c r="B237" s="200" t="s">
        <v>346</v>
      </c>
      <c r="C237" s="58">
        <v>0</v>
      </c>
      <c r="D237" s="58">
        <v>0</v>
      </c>
      <c r="E237" s="58">
        <f t="shared" si="6"/>
        <v>0</v>
      </c>
      <c r="F237" s="26" t="str">
        <f t="shared" si="7"/>
        <v/>
      </c>
    </row>
    <row r="238" s="191" customFormat="true" ht="17" customHeight="true" spans="1:6">
      <c r="A238" s="200">
        <v>2020103</v>
      </c>
      <c r="B238" s="200" t="s">
        <v>347</v>
      </c>
      <c r="C238" s="58">
        <v>0</v>
      </c>
      <c r="D238" s="58">
        <v>0</v>
      </c>
      <c r="E238" s="58">
        <f t="shared" si="6"/>
        <v>0</v>
      </c>
      <c r="F238" s="26" t="str">
        <f t="shared" si="7"/>
        <v/>
      </c>
    </row>
    <row r="239" s="191" customFormat="true" ht="17" customHeight="true" spans="1:6">
      <c r="A239" s="200">
        <v>2020104</v>
      </c>
      <c r="B239" s="200" t="s">
        <v>440</v>
      </c>
      <c r="C239" s="58">
        <v>0</v>
      </c>
      <c r="D239" s="58">
        <v>0</v>
      </c>
      <c r="E239" s="58">
        <f t="shared" si="6"/>
        <v>0</v>
      </c>
      <c r="F239" s="26" t="str">
        <f t="shared" si="7"/>
        <v/>
      </c>
    </row>
    <row r="240" s="191" customFormat="true" ht="17" customHeight="true" spans="1:6">
      <c r="A240" s="200">
        <v>2020150</v>
      </c>
      <c r="B240" s="200" t="s">
        <v>354</v>
      </c>
      <c r="C240" s="58">
        <v>0</v>
      </c>
      <c r="D240" s="58">
        <v>0</v>
      </c>
      <c r="E240" s="58">
        <f t="shared" si="6"/>
        <v>0</v>
      </c>
      <c r="F240" s="26" t="str">
        <f t="shared" si="7"/>
        <v/>
      </c>
    </row>
    <row r="241" s="191" customFormat="true" ht="17" customHeight="true" spans="1:6">
      <c r="A241" s="200">
        <v>2020199</v>
      </c>
      <c r="B241" s="200" t="s">
        <v>474</v>
      </c>
      <c r="C241" s="58">
        <v>0</v>
      </c>
      <c r="D241" s="58">
        <v>0</v>
      </c>
      <c r="E241" s="58">
        <f t="shared" si="6"/>
        <v>0</v>
      </c>
      <c r="F241" s="26" t="str">
        <f t="shared" si="7"/>
        <v/>
      </c>
    </row>
    <row r="242" s="51" customFormat="true" spans="1:6">
      <c r="A242" s="200">
        <v>20202</v>
      </c>
      <c r="B242" s="202" t="s">
        <v>475</v>
      </c>
      <c r="C242" s="201">
        <f>SUM(C243:C244)</f>
        <v>0</v>
      </c>
      <c r="D242" s="201"/>
      <c r="E242" s="201">
        <f t="shared" si="6"/>
        <v>0</v>
      </c>
      <c r="F242" s="24" t="str">
        <f t="shared" si="7"/>
        <v/>
      </c>
    </row>
    <row r="243" s="191" customFormat="true" ht="17" customHeight="true" spans="1:6">
      <c r="A243" s="200">
        <v>2020201</v>
      </c>
      <c r="B243" s="200" t="s">
        <v>476</v>
      </c>
      <c r="C243" s="58">
        <v>0</v>
      </c>
      <c r="D243" s="58">
        <v>0</v>
      </c>
      <c r="E243" s="58">
        <f t="shared" si="6"/>
        <v>0</v>
      </c>
      <c r="F243" s="26" t="str">
        <f t="shared" si="7"/>
        <v/>
      </c>
    </row>
    <row r="244" s="191" customFormat="true" ht="17" customHeight="true" spans="1:6">
      <c r="A244" s="200">
        <v>2020202</v>
      </c>
      <c r="B244" s="200" t="s">
        <v>477</v>
      </c>
      <c r="C244" s="58">
        <v>0</v>
      </c>
      <c r="D244" s="58">
        <v>0</v>
      </c>
      <c r="E244" s="58">
        <f t="shared" si="6"/>
        <v>0</v>
      </c>
      <c r="F244" s="26" t="str">
        <f t="shared" si="7"/>
        <v/>
      </c>
    </row>
    <row r="245" s="51" customFormat="true" spans="1:6">
      <c r="A245" s="200">
        <v>20203</v>
      </c>
      <c r="B245" s="202" t="s">
        <v>478</v>
      </c>
      <c r="C245" s="201">
        <f>SUM(C246:C247)</f>
        <v>0</v>
      </c>
      <c r="D245" s="201"/>
      <c r="E245" s="201">
        <f t="shared" si="6"/>
        <v>0</v>
      </c>
      <c r="F245" s="24" t="str">
        <f t="shared" si="7"/>
        <v/>
      </c>
    </row>
    <row r="246" s="191" customFormat="true" ht="17" customHeight="true" spans="1:6">
      <c r="A246" s="200">
        <v>2020304</v>
      </c>
      <c r="B246" s="200" t="s">
        <v>479</v>
      </c>
      <c r="C246" s="58">
        <v>0</v>
      </c>
      <c r="D246" s="58">
        <v>0</v>
      </c>
      <c r="E246" s="58">
        <f t="shared" si="6"/>
        <v>0</v>
      </c>
      <c r="F246" s="26" t="str">
        <f t="shared" si="7"/>
        <v/>
      </c>
    </row>
    <row r="247" s="191" customFormat="true" ht="17" customHeight="true" spans="1:6">
      <c r="A247" s="200">
        <v>2020306</v>
      </c>
      <c r="B247" s="200" t="s">
        <v>480</v>
      </c>
      <c r="C247" s="58">
        <v>0</v>
      </c>
      <c r="D247" s="58">
        <v>0</v>
      </c>
      <c r="E247" s="58">
        <f t="shared" si="6"/>
        <v>0</v>
      </c>
      <c r="F247" s="26" t="str">
        <f t="shared" si="7"/>
        <v/>
      </c>
    </row>
    <row r="248" s="51" customFormat="true" spans="1:6">
      <c r="A248" s="200">
        <v>20204</v>
      </c>
      <c r="B248" s="202" t="s">
        <v>481</v>
      </c>
      <c r="C248" s="201">
        <f>SUM(C249:C253)</f>
        <v>0</v>
      </c>
      <c r="D248" s="201"/>
      <c r="E248" s="201">
        <f t="shared" si="6"/>
        <v>0</v>
      </c>
      <c r="F248" s="24" t="str">
        <f t="shared" si="7"/>
        <v/>
      </c>
    </row>
    <row r="249" s="191" customFormat="true" ht="17" customHeight="true" spans="1:6">
      <c r="A249" s="200">
        <v>2020401</v>
      </c>
      <c r="B249" s="200" t="s">
        <v>482</v>
      </c>
      <c r="C249" s="58">
        <v>0</v>
      </c>
      <c r="D249" s="58">
        <v>0</v>
      </c>
      <c r="E249" s="58">
        <f t="shared" si="6"/>
        <v>0</v>
      </c>
      <c r="F249" s="26" t="str">
        <f t="shared" si="7"/>
        <v/>
      </c>
    </row>
    <row r="250" s="191" customFormat="true" ht="17" customHeight="true" spans="1:6">
      <c r="A250" s="200">
        <v>2020402</v>
      </c>
      <c r="B250" s="200" t="s">
        <v>483</v>
      </c>
      <c r="C250" s="58">
        <v>0</v>
      </c>
      <c r="D250" s="58">
        <v>0</v>
      </c>
      <c r="E250" s="58">
        <f t="shared" si="6"/>
        <v>0</v>
      </c>
      <c r="F250" s="26" t="str">
        <f t="shared" si="7"/>
        <v/>
      </c>
    </row>
    <row r="251" s="191" customFormat="true" ht="17" customHeight="true" spans="1:6">
      <c r="A251" s="200">
        <v>2020403</v>
      </c>
      <c r="B251" s="200" t="s">
        <v>484</v>
      </c>
      <c r="C251" s="58">
        <v>0</v>
      </c>
      <c r="D251" s="58">
        <v>0</v>
      </c>
      <c r="E251" s="58">
        <f t="shared" si="6"/>
        <v>0</v>
      </c>
      <c r="F251" s="26" t="str">
        <f t="shared" si="7"/>
        <v/>
      </c>
    </row>
    <row r="252" s="191" customFormat="true" ht="17" customHeight="true" spans="1:6">
      <c r="A252" s="200">
        <v>2020404</v>
      </c>
      <c r="B252" s="200" t="s">
        <v>485</v>
      </c>
      <c r="C252" s="58">
        <v>0</v>
      </c>
      <c r="D252" s="58">
        <v>0</v>
      </c>
      <c r="E252" s="58">
        <f t="shared" si="6"/>
        <v>0</v>
      </c>
      <c r="F252" s="26" t="str">
        <f t="shared" si="7"/>
        <v/>
      </c>
    </row>
    <row r="253" s="191" customFormat="true" ht="17" customHeight="true" spans="1:6">
      <c r="A253" s="200">
        <v>2020499</v>
      </c>
      <c r="B253" s="200" t="s">
        <v>486</v>
      </c>
      <c r="C253" s="58">
        <v>0</v>
      </c>
      <c r="D253" s="58">
        <v>0</v>
      </c>
      <c r="E253" s="58">
        <f t="shared" si="6"/>
        <v>0</v>
      </c>
      <c r="F253" s="26" t="str">
        <f t="shared" si="7"/>
        <v/>
      </c>
    </row>
    <row r="254" s="51" customFormat="true" spans="1:6">
      <c r="A254" s="200">
        <v>20205</v>
      </c>
      <c r="B254" s="202" t="s">
        <v>487</v>
      </c>
      <c r="C254" s="201">
        <f>SUM(C255:C258)</f>
        <v>0</v>
      </c>
      <c r="D254" s="201"/>
      <c r="E254" s="201">
        <f t="shared" si="6"/>
        <v>0</v>
      </c>
      <c r="F254" s="24" t="str">
        <f t="shared" si="7"/>
        <v/>
      </c>
    </row>
    <row r="255" s="191" customFormat="true" ht="17" customHeight="true" spans="1:6">
      <c r="A255" s="200">
        <v>2020503</v>
      </c>
      <c r="B255" s="200" t="s">
        <v>488</v>
      </c>
      <c r="C255" s="58">
        <v>0</v>
      </c>
      <c r="D255" s="58">
        <v>0</v>
      </c>
      <c r="E255" s="58">
        <f t="shared" si="6"/>
        <v>0</v>
      </c>
      <c r="F255" s="26" t="str">
        <f t="shared" si="7"/>
        <v/>
      </c>
    </row>
    <row r="256" s="191" customFormat="true" ht="17" customHeight="true" spans="1:6">
      <c r="A256" s="200">
        <v>2020504</v>
      </c>
      <c r="B256" s="200" t="s">
        <v>489</v>
      </c>
      <c r="C256" s="58">
        <v>0</v>
      </c>
      <c r="D256" s="58">
        <v>0</v>
      </c>
      <c r="E256" s="58">
        <f t="shared" si="6"/>
        <v>0</v>
      </c>
      <c r="F256" s="26" t="str">
        <f t="shared" si="7"/>
        <v/>
      </c>
    </row>
    <row r="257" s="191" customFormat="true" ht="17" customHeight="true" spans="1:6">
      <c r="A257" s="200">
        <v>2020505</v>
      </c>
      <c r="B257" s="200" t="s">
        <v>490</v>
      </c>
      <c r="C257" s="58">
        <v>0</v>
      </c>
      <c r="D257" s="58">
        <v>0</v>
      </c>
      <c r="E257" s="58">
        <f t="shared" si="6"/>
        <v>0</v>
      </c>
      <c r="F257" s="26" t="str">
        <f t="shared" si="7"/>
        <v/>
      </c>
    </row>
    <row r="258" s="191" customFormat="true" ht="17" customHeight="true" spans="1:6">
      <c r="A258" s="200">
        <v>2020599</v>
      </c>
      <c r="B258" s="200" t="s">
        <v>491</v>
      </c>
      <c r="C258" s="58">
        <v>0</v>
      </c>
      <c r="D258" s="58">
        <v>0</v>
      </c>
      <c r="E258" s="58">
        <f t="shared" si="6"/>
        <v>0</v>
      </c>
      <c r="F258" s="26" t="str">
        <f t="shared" si="7"/>
        <v/>
      </c>
    </row>
    <row r="259" s="51" customFormat="true" spans="1:6">
      <c r="A259" s="200">
        <v>20206</v>
      </c>
      <c r="B259" s="202" t="s">
        <v>492</v>
      </c>
      <c r="C259" s="201">
        <f>C260</f>
        <v>0</v>
      </c>
      <c r="D259" s="201"/>
      <c r="E259" s="201">
        <f t="shared" si="6"/>
        <v>0</v>
      </c>
      <c r="F259" s="24" t="str">
        <f t="shared" si="7"/>
        <v/>
      </c>
    </row>
    <row r="260" s="191" customFormat="true" ht="17" customHeight="true" spans="1:6">
      <c r="A260" s="200">
        <v>2020601</v>
      </c>
      <c r="B260" s="200" t="s">
        <v>493</v>
      </c>
      <c r="C260" s="58">
        <v>0</v>
      </c>
      <c r="D260" s="58">
        <v>0</v>
      </c>
      <c r="E260" s="58">
        <f t="shared" si="6"/>
        <v>0</v>
      </c>
      <c r="F260" s="26" t="str">
        <f t="shared" si="7"/>
        <v/>
      </c>
    </row>
    <row r="261" s="51" customFormat="true" spans="1:6">
      <c r="A261" s="200">
        <v>20207</v>
      </c>
      <c r="B261" s="202" t="s">
        <v>494</v>
      </c>
      <c r="C261" s="201">
        <f>SUM(C262:C265)</f>
        <v>0</v>
      </c>
      <c r="D261" s="201"/>
      <c r="E261" s="201">
        <f t="shared" ref="E261:E324" si="8">D261-C261</f>
        <v>0</v>
      </c>
      <c r="F261" s="24" t="str">
        <f t="shared" ref="F261:F324" si="9">IF(C261&lt;&gt;0,ROUND(100*(D261/C261-1),1),"")</f>
        <v/>
      </c>
    </row>
    <row r="262" s="191" customFormat="true" ht="17" customHeight="true" spans="1:6">
      <c r="A262" s="200">
        <v>2020701</v>
      </c>
      <c r="B262" s="200" t="s">
        <v>495</v>
      </c>
      <c r="C262" s="58">
        <v>0</v>
      </c>
      <c r="D262" s="58">
        <v>0</v>
      </c>
      <c r="E262" s="58">
        <f t="shared" si="8"/>
        <v>0</v>
      </c>
      <c r="F262" s="26" t="str">
        <f t="shared" si="9"/>
        <v/>
      </c>
    </row>
    <row r="263" s="191" customFormat="true" ht="17" customHeight="true" spans="1:6">
      <c r="A263" s="200">
        <v>2020702</v>
      </c>
      <c r="B263" s="200" t="s">
        <v>496</v>
      </c>
      <c r="C263" s="58">
        <v>0</v>
      </c>
      <c r="D263" s="58">
        <v>0</v>
      </c>
      <c r="E263" s="58">
        <f t="shared" si="8"/>
        <v>0</v>
      </c>
      <c r="F263" s="26" t="str">
        <f t="shared" si="9"/>
        <v/>
      </c>
    </row>
    <row r="264" s="191" customFormat="true" ht="17" customHeight="true" spans="1:6">
      <c r="A264" s="200">
        <v>2020703</v>
      </c>
      <c r="B264" s="200" t="s">
        <v>497</v>
      </c>
      <c r="C264" s="58">
        <v>0</v>
      </c>
      <c r="D264" s="58">
        <v>0</v>
      </c>
      <c r="E264" s="58">
        <f t="shared" si="8"/>
        <v>0</v>
      </c>
      <c r="F264" s="26" t="str">
        <f t="shared" si="9"/>
        <v/>
      </c>
    </row>
    <row r="265" s="191" customFormat="true" ht="17" customHeight="true" spans="1:6">
      <c r="A265" s="200">
        <v>2020799</v>
      </c>
      <c r="B265" s="200" t="s">
        <v>201</v>
      </c>
      <c r="C265" s="58">
        <v>0</v>
      </c>
      <c r="D265" s="58">
        <v>0</v>
      </c>
      <c r="E265" s="58">
        <f t="shared" si="8"/>
        <v>0</v>
      </c>
      <c r="F265" s="26" t="str">
        <f t="shared" si="9"/>
        <v/>
      </c>
    </row>
    <row r="266" s="51" customFormat="true" spans="1:6">
      <c r="A266" s="200">
        <v>20208</v>
      </c>
      <c r="B266" s="202" t="s">
        <v>498</v>
      </c>
      <c r="C266" s="201">
        <f>SUM(C267:C271)</f>
        <v>0</v>
      </c>
      <c r="D266" s="201"/>
      <c r="E266" s="201">
        <f t="shared" si="8"/>
        <v>0</v>
      </c>
      <c r="F266" s="24" t="str">
        <f t="shared" si="9"/>
        <v/>
      </c>
    </row>
    <row r="267" s="191" customFormat="true" ht="17" customHeight="true" spans="1:6">
      <c r="A267" s="200">
        <v>2020801</v>
      </c>
      <c r="B267" s="200" t="s">
        <v>345</v>
      </c>
      <c r="C267" s="58">
        <v>0</v>
      </c>
      <c r="D267" s="58">
        <v>0</v>
      </c>
      <c r="E267" s="58">
        <f t="shared" si="8"/>
        <v>0</v>
      </c>
      <c r="F267" s="26" t="str">
        <f t="shared" si="9"/>
        <v/>
      </c>
    </row>
    <row r="268" s="191" customFormat="true" ht="17" customHeight="true" spans="1:6">
      <c r="A268" s="200">
        <v>2020802</v>
      </c>
      <c r="B268" s="200" t="s">
        <v>346</v>
      </c>
      <c r="C268" s="58">
        <v>0</v>
      </c>
      <c r="D268" s="58">
        <v>0</v>
      </c>
      <c r="E268" s="58">
        <f t="shared" si="8"/>
        <v>0</v>
      </c>
      <c r="F268" s="26" t="str">
        <f t="shared" si="9"/>
        <v/>
      </c>
    </row>
    <row r="269" s="191" customFormat="true" ht="17" customHeight="true" spans="1:6">
      <c r="A269" s="200">
        <v>2020803</v>
      </c>
      <c r="B269" s="200" t="s">
        <v>347</v>
      </c>
      <c r="C269" s="58">
        <v>0</v>
      </c>
      <c r="D269" s="58">
        <v>0</v>
      </c>
      <c r="E269" s="58">
        <f t="shared" si="8"/>
        <v>0</v>
      </c>
      <c r="F269" s="26" t="str">
        <f t="shared" si="9"/>
        <v/>
      </c>
    </row>
    <row r="270" s="191" customFormat="true" ht="17" customHeight="true" spans="1:6">
      <c r="A270" s="200">
        <v>2020850</v>
      </c>
      <c r="B270" s="200" t="s">
        <v>354</v>
      </c>
      <c r="C270" s="58">
        <v>0</v>
      </c>
      <c r="D270" s="58">
        <v>0</v>
      </c>
      <c r="E270" s="58">
        <f t="shared" si="8"/>
        <v>0</v>
      </c>
      <c r="F270" s="26" t="str">
        <f t="shared" si="9"/>
        <v/>
      </c>
    </row>
    <row r="271" s="191" customFormat="true" ht="17" customHeight="true" spans="1:6">
      <c r="A271" s="200">
        <v>2020899</v>
      </c>
      <c r="B271" s="200" t="s">
        <v>499</v>
      </c>
      <c r="C271" s="58">
        <v>0</v>
      </c>
      <c r="D271" s="58">
        <v>0</v>
      </c>
      <c r="E271" s="58">
        <f t="shared" si="8"/>
        <v>0</v>
      </c>
      <c r="F271" s="26" t="str">
        <f t="shared" si="9"/>
        <v/>
      </c>
    </row>
    <row r="272" s="51" customFormat="true" spans="1:6">
      <c r="A272" s="200">
        <v>20299</v>
      </c>
      <c r="B272" s="202" t="s">
        <v>500</v>
      </c>
      <c r="C272" s="201">
        <f>C273</f>
        <v>0</v>
      </c>
      <c r="D272" s="201"/>
      <c r="E272" s="201">
        <f t="shared" si="8"/>
        <v>0</v>
      </c>
      <c r="F272" s="24" t="str">
        <f t="shared" si="9"/>
        <v/>
      </c>
    </row>
    <row r="273" s="191" customFormat="true" ht="17" customHeight="true" spans="1:6">
      <c r="A273" s="200">
        <v>2029999</v>
      </c>
      <c r="B273" s="200" t="s">
        <v>501</v>
      </c>
      <c r="C273" s="58">
        <v>0</v>
      </c>
      <c r="D273" s="58">
        <v>0</v>
      </c>
      <c r="E273" s="58">
        <f t="shared" si="8"/>
        <v>0</v>
      </c>
      <c r="F273" s="26" t="str">
        <f t="shared" si="9"/>
        <v/>
      </c>
    </row>
    <row r="274" s="51" customFormat="true" spans="1:6">
      <c r="A274" s="202">
        <v>203</v>
      </c>
      <c r="B274" s="202" t="s">
        <v>502</v>
      </c>
      <c r="C274" s="201">
        <f>SUM(C275,C279,C281,C283,C291)</f>
        <v>130</v>
      </c>
      <c r="D274" s="201">
        <f>SUM(D275,D279,D281,D283,D291)</f>
        <v>216</v>
      </c>
      <c r="E274" s="201">
        <f t="shared" si="8"/>
        <v>86</v>
      </c>
      <c r="F274" s="24">
        <f t="shared" si="9"/>
        <v>66.2</v>
      </c>
    </row>
    <row r="275" s="51" customFormat="true" spans="1:6">
      <c r="A275" s="200">
        <v>20301</v>
      </c>
      <c r="B275" s="202" t="s">
        <v>503</v>
      </c>
      <c r="C275" s="201">
        <f>SUM(C276:C278)</f>
        <v>0</v>
      </c>
      <c r="D275" s="201"/>
      <c r="E275" s="201">
        <f t="shared" si="8"/>
        <v>0</v>
      </c>
      <c r="F275" s="24" t="str">
        <f t="shared" si="9"/>
        <v/>
      </c>
    </row>
    <row r="276" s="191" customFormat="true" ht="17" customHeight="true" spans="1:6">
      <c r="A276" s="200">
        <v>2030101</v>
      </c>
      <c r="B276" s="200" t="s">
        <v>504</v>
      </c>
      <c r="C276" s="58">
        <v>0</v>
      </c>
      <c r="D276" s="58">
        <v>0</v>
      </c>
      <c r="E276" s="58">
        <f t="shared" si="8"/>
        <v>0</v>
      </c>
      <c r="F276" s="26" t="str">
        <f t="shared" si="9"/>
        <v/>
      </c>
    </row>
    <row r="277" s="191" customFormat="true" ht="17" customHeight="true" spans="1:6">
      <c r="A277" s="200">
        <v>2030102</v>
      </c>
      <c r="B277" s="200" t="s">
        <v>505</v>
      </c>
      <c r="C277" s="58">
        <v>0</v>
      </c>
      <c r="D277" s="58">
        <v>0</v>
      </c>
      <c r="E277" s="58">
        <f t="shared" si="8"/>
        <v>0</v>
      </c>
      <c r="F277" s="26" t="str">
        <f t="shared" si="9"/>
        <v/>
      </c>
    </row>
    <row r="278" s="191" customFormat="true" ht="17" customHeight="true" spans="1:6">
      <c r="A278" s="200">
        <v>2030199</v>
      </c>
      <c r="B278" s="200" t="s">
        <v>506</v>
      </c>
      <c r="C278" s="58">
        <v>0</v>
      </c>
      <c r="D278" s="58">
        <v>0</v>
      </c>
      <c r="E278" s="58">
        <f t="shared" si="8"/>
        <v>0</v>
      </c>
      <c r="F278" s="26" t="str">
        <f t="shared" si="9"/>
        <v/>
      </c>
    </row>
    <row r="279" s="51" customFormat="true" spans="1:6">
      <c r="A279" s="200">
        <v>20304</v>
      </c>
      <c r="B279" s="202" t="s">
        <v>507</v>
      </c>
      <c r="C279" s="201">
        <f>C280</f>
        <v>0</v>
      </c>
      <c r="D279" s="201"/>
      <c r="E279" s="201">
        <f t="shared" si="8"/>
        <v>0</v>
      </c>
      <c r="F279" s="24" t="str">
        <f t="shared" si="9"/>
        <v/>
      </c>
    </row>
    <row r="280" s="191" customFormat="true" ht="17" customHeight="true" spans="1:6">
      <c r="A280" s="200">
        <v>2030401</v>
      </c>
      <c r="B280" s="200" t="s">
        <v>508</v>
      </c>
      <c r="C280" s="58">
        <v>0</v>
      </c>
      <c r="D280" s="58">
        <v>0</v>
      </c>
      <c r="E280" s="58">
        <f t="shared" si="8"/>
        <v>0</v>
      </c>
      <c r="F280" s="26" t="str">
        <f t="shared" si="9"/>
        <v/>
      </c>
    </row>
    <row r="281" s="51" customFormat="true" spans="1:6">
      <c r="A281" s="200">
        <v>20305</v>
      </c>
      <c r="B281" s="202" t="s">
        <v>509</v>
      </c>
      <c r="C281" s="201">
        <f>C282</f>
        <v>0</v>
      </c>
      <c r="D281" s="201"/>
      <c r="E281" s="201">
        <f t="shared" si="8"/>
        <v>0</v>
      </c>
      <c r="F281" s="24" t="str">
        <f t="shared" si="9"/>
        <v/>
      </c>
    </row>
    <row r="282" s="191" customFormat="true" ht="17" customHeight="true" spans="1:6">
      <c r="A282" s="200">
        <v>2030501</v>
      </c>
      <c r="B282" s="200" t="s">
        <v>510</v>
      </c>
      <c r="C282" s="58">
        <v>0</v>
      </c>
      <c r="D282" s="58">
        <v>0</v>
      </c>
      <c r="E282" s="58">
        <f t="shared" si="8"/>
        <v>0</v>
      </c>
      <c r="F282" s="26" t="str">
        <f t="shared" si="9"/>
        <v/>
      </c>
    </row>
    <row r="283" s="51" customFormat="true" spans="1:6">
      <c r="A283" s="200">
        <v>20306</v>
      </c>
      <c r="B283" s="202" t="s">
        <v>511</v>
      </c>
      <c r="C283" s="201">
        <f>SUM(C284:C290)</f>
        <v>130</v>
      </c>
      <c r="D283" s="201">
        <v>214</v>
      </c>
      <c r="E283" s="201">
        <f t="shared" si="8"/>
        <v>84</v>
      </c>
      <c r="F283" s="24">
        <f t="shared" si="9"/>
        <v>64.6</v>
      </c>
    </row>
    <row r="284" s="191" customFormat="true" ht="17" customHeight="true" spans="1:6">
      <c r="A284" s="200">
        <v>2030601</v>
      </c>
      <c r="B284" s="200" t="s">
        <v>512</v>
      </c>
      <c r="C284" s="58">
        <v>59</v>
      </c>
      <c r="D284" s="58">
        <v>70</v>
      </c>
      <c r="E284" s="58">
        <f t="shared" si="8"/>
        <v>11</v>
      </c>
      <c r="F284" s="26">
        <f t="shared" si="9"/>
        <v>18.6</v>
      </c>
    </row>
    <row r="285" s="191" customFormat="true" ht="17" customHeight="true" spans="1:6">
      <c r="A285" s="200">
        <v>2030602</v>
      </c>
      <c r="B285" s="200" t="s">
        <v>513</v>
      </c>
      <c r="C285" s="58">
        <v>0</v>
      </c>
      <c r="D285" s="58">
        <v>0</v>
      </c>
      <c r="E285" s="58">
        <f t="shared" si="8"/>
        <v>0</v>
      </c>
      <c r="F285" s="26" t="str">
        <f t="shared" si="9"/>
        <v/>
      </c>
    </row>
    <row r="286" s="191" customFormat="true" ht="17" customHeight="true" spans="1:6">
      <c r="A286" s="200">
        <v>2030603</v>
      </c>
      <c r="B286" s="200" t="s">
        <v>514</v>
      </c>
      <c r="C286" s="58">
        <v>0</v>
      </c>
      <c r="D286" s="58">
        <v>0</v>
      </c>
      <c r="E286" s="58">
        <f t="shared" si="8"/>
        <v>0</v>
      </c>
      <c r="F286" s="26" t="str">
        <f t="shared" si="9"/>
        <v/>
      </c>
    </row>
    <row r="287" s="191" customFormat="true" ht="17" customHeight="true" spans="1:6">
      <c r="A287" s="200">
        <v>2030604</v>
      </c>
      <c r="B287" s="200" t="s">
        <v>515</v>
      </c>
      <c r="C287" s="58">
        <v>0</v>
      </c>
      <c r="D287" s="58">
        <v>0</v>
      </c>
      <c r="E287" s="58">
        <f t="shared" si="8"/>
        <v>0</v>
      </c>
      <c r="F287" s="26" t="str">
        <f t="shared" si="9"/>
        <v/>
      </c>
    </row>
    <row r="288" s="191" customFormat="true" ht="17" customHeight="true" spans="1:6">
      <c r="A288" s="200">
        <v>2030607</v>
      </c>
      <c r="B288" s="200" t="s">
        <v>516</v>
      </c>
      <c r="C288" s="58">
        <v>66</v>
      </c>
      <c r="D288" s="58">
        <v>142</v>
      </c>
      <c r="E288" s="58">
        <f t="shared" si="8"/>
        <v>76</v>
      </c>
      <c r="F288" s="26">
        <f t="shared" si="9"/>
        <v>115.2</v>
      </c>
    </row>
    <row r="289" s="191" customFormat="true" ht="17" customHeight="true" spans="1:6">
      <c r="A289" s="200">
        <v>2030608</v>
      </c>
      <c r="B289" s="200" t="s">
        <v>517</v>
      </c>
      <c r="C289" s="58">
        <v>0</v>
      </c>
      <c r="D289" s="58">
        <v>0</v>
      </c>
      <c r="E289" s="58">
        <f t="shared" si="8"/>
        <v>0</v>
      </c>
      <c r="F289" s="26" t="str">
        <f t="shared" si="9"/>
        <v/>
      </c>
    </row>
    <row r="290" s="191" customFormat="true" ht="17" customHeight="true" spans="1:6">
      <c r="A290" s="200">
        <v>2030699</v>
      </c>
      <c r="B290" s="200" t="s">
        <v>518</v>
      </c>
      <c r="C290" s="58">
        <v>5</v>
      </c>
      <c r="D290" s="58">
        <v>2</v>
      </c>
      <c r="E290" s="58">
        <f t="shared" si="8"/>
        <v>-3</v>
      </c>
      <c r="F290" s="26">
        <f t="shared" si="9"/>
        <v>-60</v>
      </c>
    </row>
    <row r="291" s="51" customFormat="true" spans="1:6">
      <c r="A291" s="200">
        <v>20399</v>
      </c>
      <c r="B291" s="202" t="s">
        <v>519</v>
      </c>
      <c r="C291" s="201">
        <f>C292</f>
        <v>0</v>
      </c>
      <c r="D291" s="201">
        <v>2</v>
      </c>
      <c r="E291" s="201">
        <f t="shared" si="8"/>
        <v>2</v>
      </c>
      <c r="F291" s="24" t="str">
        <f t="shared" si="9"/>
        <v/>
      </c>
    </row>
    <row r="292" s="191" customFormat="true" ht="17" customHeight="true" spans="1:6">
      <c r="A292" s="200">
        <v>2039999</v>
      </c>
      <c r="B292" s="200" t="s">
        <v>520</v>
      </c>
      <c r="C292" s="58">
        <v>0</v>
      </c>
      <c r="D292" s="58">
        <v>2</v>
      </c>
      <c r="E292" s="58">
        <f t="shared" si="8"/>
        <v>2</v>
      </c>
      <c r="F292" s="26" t="str">
        <f t="shared" si="9"/>
        <v/>
      </c>
    </row>
    <row r="293" s="51" customFormat="true" spans="1:6">
      <c r="A293" s="202">
        <v>204</v>
      </c>
      <c r="B293" s="202" t="s">
        <v>521</v>
      </c>
      <c r="C293" s="201">
        <f>SUM(C294,C297,C308,C315,C323,C332,C346,C356,C366,C374,C380)</f>
        <v>9536</v>
      </c>
      <c r="D293" s="201">
        <f>SUM(D294,D297,D308,D315,D323,D332,D346,D356,D366,D374,D380)</f>
        <v>12976</v>
      </c>
      <c r="E293" s="201">
        <f t="shared" si="8"/>
        <v>3440</v>
      </c>
      <c r="F293" s="24">
        <f t="shared" si="9"/>
        <v>36.1</v>
      </c>
    </row>
    <row r="294" s="51" customFormat="true" spans="1:6">
      <c r="A294" s="200">
        <v>20401</v>
      </c>
      <c r="B294" s="202" t="s">
        <v>522</v>
      </c>
      <c r="C294" s="201">
        <f>SUM(C295:C296)</f>
        <v>23</v>
      </c>
      <c r="D294" s="201">
        <v>11</v>
      </c>
      <c r="E294" s="201">
        <f t="shared" si="8"/>
        <v>-12</v>
      </c>
      <c r="F294" s="24">
        <f t="shared" si="9"/>
        <v>-52.2</v>
      </c>
    </row>
    <row r="295" s="191" customFormat="true" ht="17" customHeight="true" spans="1:6">
      <c r="A295" s="200">
        <v>2040101</v>
      </c>
      <c r="B295" s="200" t="s">
        <v>523</v>
      </c>
      <c r="C295" s="58">
        <v>9</v>
      </c>
      <c r="D295" s="58">
        <v>11</v>
      </c>
      <c r="E295" s="58">
        <f t="shared" si="8"/>
        <v>2</v>
      </c>
      <c r="F295" s="26">
        <f t="shared" si="9"/>
        <v>22.2</v>
      </c>
    </row>
    <row r="296" s="191" customFormat="true" ht="17" customHeight="true" spans="1:6">
      <c r="A296" s="200">
        <v>2040199</v>
      </c>
      <c r="B296" s="200" t="s">
        <v>524</v>
      </c>
      <c r="C296" s="58">
        <v>14</v>
      </c>
      <c r="D296" s="58">
        <v>0</v>
      </c>
      <c r="E296" s="58">
        <f t="shared" si="8"/>
        <v>-14</v>
      </c>
      <c r="F296" s="26">
        <f t="shared" si="9"/>
        <v>-100</v>
      </c>
    </row>
    <row r="297" s="51" customFormat="true" spans="1:6">
      <c r="A297" s="200">
        <v>20402</v>
      </c>
      <c r="B297" s="202" t="s">
        <v>525</v>
      </c>
      <c r="C297" s="201">
        <f>SUM(C298:C307)</f>
        <v>7786</v>
      </c>
      <c r="D297" s="201">
        <v>10593</v>
      </c>
      <c r="E297" s="201">
        <f t="shared" si="8"/>
        <v>2807</v>
      </c>
      <c r="F297" s="24">
        <f t="shared" si="9"/>
        <v>36.1</v>
      </c>
    </row>
    <row r="298" s="191" customFormat="true" ht="17" customHeight="true" spans="1:6">
      <c r="A298" s="200">
        <v>2040201</v>
      </c>
      <c r="B298" s="200" t="s">
        <v>345</v>
      </c>
      <c r="C298" s="58">
        <v>4658</v>
      </c>
      <c r="D298" s="58">
        <v>7065</v>
      </c>
      <c r="E298" s="58">
        <f t="shared" si="8"/>
        <v>2407</v>
      </c>
      <c r="F298" s="26">
        <f t="shared" si="9"/>
        <v>51.7</v>
      </c>
    </row>
    <row r="299" s="191" customFormat="true" ht="17" customHeight="true" spans="1:6">
      <c r="A299" s="200">
        <v>2040202</v>
      </c>
      <c r="B299" s="200" t="s">
        <v>346</v>
      </c>
      <c r="C299" s="58">
        <v>1951</v>
      </c>
      <c r="D299" s="58">
        <v>1244</v>
      </c>
      <c r="E299" s="58">
        <f t="shared" si="8"/>
        <v>-707</v>
      </c>
      <c r="F299" s="26">
        <f t="shared" si="9"/>
        <v>-36.2</v>
      </c>
    </row>
    <row r="300" s="191" customFormat="true" ht="17" customHeight="true" spans="1:6">
      <c r="A300" s="200">
        <v>2040203</v>
      </c>
      <c r="B300" s="200" t="s">
        <v>347</v>
      </c>
      <c r="C300" s="58">
        <v>0</v>
      </c>
      <c r="D300" s="58">
        <v>0</v>
      </c>
      <c r="E300" s="58">
        <f t="shared" si="8"/>
        <v>0</v>
      </c>
      <c r="F300" s="26" t="str">
        <f t="shared" si="9"/>
        <v/>
      </c>
    </row>
    <row r="301" s="191" customFormat="true" ht="17" customHeight="true" spans="1:6">
      <c r="A301" s="200">
        <v>2040219</v>
      </c>
      <c r="B301" s="200" t="s">
        <v>386</v>
      </c>
      <c r="C301" s="58">
        <v>107</v>
      </c>
      <c r="D301" s="58">
        <v>183</v>
      </c>
      <c r="E301" s="58">
        <f t="shared" si="8"/>
        <v>76</v>
      </c>
      <c r="F301" s="26">
        <f t="shared" si="9"/>
        <v>71</v>
      </c>
    </row>
    <row r="302" s="191" customFormat="true" ht="17" customHeight="true" spans="1:6">
      <c r="A302" s="200">
        <v>2040220</v>
      </c>
      <c r="B302" s="200" t="s">
        <v>526</v>
      </c>
      <c r="C302" s="58">
        <v>669</v>
      </c>
      <c r="D302" s="58">
        <v>1375</v>
      </c>
      <c r="E302" s="58">
        <f t="shared" si="8"/>
        <v>706</v>
      </c>
      <c r="F302" s="26">
        <f t="shared" si="9"/>
        <v>105.5</v>
      </c>
    </row>
    <row r="303" s="191" customFormat="true" ht="17" customHeight="true" spans="1:6">
      <c r="A303" s="200">
        <v>2040221</v>
      </c>
      <c r="B303" s="200" t="s">
        <v>527</v>
      </c>
      <c r="C303" s="58">
        <v>4</v>
      </c>
      <c r="D303" s="58">
        <v>0</v>
      </c>
      <c r="E303" s="58">
        <f t="shared" si="8"/>
        <v>-4</v>
      </c>
      <c r="F303" s="26">
        <f t="shared" si="9"/>
        <v>-100</v>
      </c>
    </row>
    <row r="304" s="191" customFormat="true" ht="17" customHeight="true" spans="1:6">
      <c r="A304" s="200">
        <v>2040222</v>
      </c>
      <c r="B304" s="200" t="s">
        <v>528</v>
      </c>
      <c r="C304" s="58">
        <v>0</v>
      </c>
      <c r="D304" s="58">
        <v>0</v>
      </c>
      <c r="E304" s="58">
        <f t="shared" si="8"/>
        <v>0</v>
      </c>
      <c r="F304" s="26" t="str">
        <f t="shared" si="9"/>
        <v/>
      </c>
    </row>
    <row r="305" s="191" customFormat="true" ht="17" customHeight="true" spans="1:6">
      <c r="A305" s="200">
        <v>2040223</v>
      </c>
      <c r="B305" s="200" t="s">
        <v>529</v>
      </c>
      <c r="C305" s="58">
        <v>0</v>
      </c>
      <c r="D305" s="58">
        <v>0</v>
      </c>
      <c r="E305" s="58">
        <f t="shared" si="8"/>
        <v>0</v>
      </c>
      <c r="F305" s="26" t="str">
        <f t="shared" si="9"/>
        <v/>
      </c>
    </row>
    <row r="306" s="191" customFormat="true" ht="17" customHeight="true" spans="1:6">
      <c r="A306" s="200">
        <v>2040250</v>
      </c>
      <c r="B306" s="200" t="s">
        <v>354</v>
      </c>
      <c r="C306" s="58">
        <v>31</v>
      </c>
      <c r="D306" s="58">
        <v>560</v>
      </c>
      <c r="E306" s="58">
        <f t="shared" si="8"/>
        <v>529</v>
      </c>
      <c r="F306" s="26">
        <f t="shared" si="9"/>
        <v>1706.5</v>
      </c>
    </row>
    <row r="307" s="191" customFormat="true" ht="17" customHeight="true" spans="1:6">
      <c r="A307" s="200">
        <v>2040299</v>
      </c>
      <c r="B307" s="200" t="s">
        <v>530</v>
      </c>
      <c r="C307" s="58">
        <v>366</v>
      </c>
      <c r="D307" s="58">
        <v>166</v>
      </c>
      <c r="E307" s="58">
        <f t="shared" si="8"/>
        <v>-200</v>
      </c>
      <c r="F307" s="26">
        <f t="shared" si="9"/>
        <v>-54.6</v>
      </c>
    </row>
    <row r="308" s="51" customFormat="true" spans="1:6">
      <c r="A308" s="200">
        <v>20403</v>
      </c>
      <c r="B308" s="202" t="s">
        <v>531</v>
      </c>
      <c r="C308" s="201">
        <f>SUM(C309:C314)</f>
        <v>229</v>
      </c>
      <c r="D308" s="201"/>
      <c r="E308" s="201">
        <f t="shared" si="8"/>
        <v>-229</v>
      </c>
      <c r="F308" s="24">
        <f t="shared" si="9"/>
        <v>-100</v>
      </c>
    </row>
    <row r="309" s="191" customFormat="true" ht="17" customHeight="true" spans="1:6">
      <c r="A309" s="200">
        <v>2040301</v>
      </c>
      <c r="B309" s="200" t="s">
        <v>345</v>
      </c>
      <c r="C309" s="58">
        <v>0</v>
      </c>
      <c r="D309" s="58">
        <v>0</v>
      </c>
      <c r="E309" s="58">
        <f t="shared" si="8"/>
        <v>0</v>
      </c>
      <c r="F309" s="26" t="str">
        <f t="shared" si="9"/>
        <v/>
      </c>
    </row>
    <row r="310" s="191" customFormat="true" ht="17" customHeight="true" spans="1:6">
      <c r="A310" s="200">
        <v>2040302</v>
      </c>
      <c r="B310" s="200" t="s">
        <v>346</v>
      </c>
      <c r="C310" s="58">
        <v>0</v>
      </c>
      <c r="D310" s="58">
        <v>0</v>
      </c>
      <c r="E310" s="58">
        <f t="shared" si="8"/>
        <v>0</v>
      </c>
      <c r="F310" s="26" t="str">
        <f t="shared" si="9"/>
        <v/>
      </c>
    </row>
    <row r="311" s="191" customFormat="true" ht="17" customHeight="true" spans="1:6">
      <c r="A311" s="200">
        <v>2040303</v>
      </c>
      <c r="B311" s="200" t="s">
        <v>347</v>
      </c>
      <c r="C311" s="58">
        <v>0</v>
      </c>
      <c r="D311" s="58">
        <v>0</v>
      </c>
      <c r="E311" s="58">
        <f t="shared" si="8"/>
        <v>0</v>
      </c>
      <c r="F311" s="26" t="str">
        <f t="shared" si="9"/>
        <v/>
      </c>
    </row>
    <row r="312" s="191" customFormat="true" ht="17" customHeight="true" spans="1:6">
      <c r="A312" s="200">
        <v>2040304</v>
      </c>
      <c r="B312" s="200" t="s">
        <v>532</v>
      </c>
      <c r="C312" s="58">
        <v>229</v>
      </c>
      <c r="D312" s="58">
        <v>0</v>
      </c>
      <c r="E312" s="58">
        <f t="shared" si="8"/>
        <v>-229</v>
      </c>
      <c r="F312" s="26">
        <f t="shared" si="9"/>
        <v>-100</v>
      </c>
    </row>
    <row r="313" s="191" customFormat="true" ht="17" customHeight="true" spans="1:6">
      <c r="A313" s="200">
        <v>2040350</v>
      </c>
      <c r="B313" s="200" t="s">
        <v>354</v>
      </c>
      <c r="C313" s="58">
        <v>0</v>
      </c>
      <c r="D313" s="58">
        <v>0</v>
      </c>
      <c r="E313" s="58">
        <f t="shared" si="8"/>
        <v>0</v>
      </c>
      <c r="F313" s="26" t="str">
        <f t="shared" si="9"/>
        <v/>
      </c>
    </row>
    <row r="314" s="191" customFormat="true" ht="17" customHeight="true" spans="1:6">
      <c r="A314" s="200">
        <v>2040399</v>
      </c>
      <c r="B314" s="200" t="s">
        <v>533</v>
      </c>
      <c r="C314" s="58">
        <v>0</v>
      </c>
      <c r="D314" s="58">
        <v>0</v>
      </c>
      <c r="E314" s="58">
        <f t="shared" si="8"/>
        <v>0</v>
      </c>
      <c r="F314" s="26" t="str">
        <f t="shared" si="9"/>
        <v/>
      </c>
    </row>
    <row r="315" s="51" customFormat="true" spans="1:6">
      <c r="A315" s="200">
        <v>20404</v>
      </c>
      <c r="B315" s="202" t="s">
        <v>534</v>
      </c>
      <c r="C315" s="201">
        <f>SUM(C316:C322)</f>
        <v>151</v>
      </c>
      <c r="D315" s="201">
        <v>336</v>
      </c>
      <c r="E315" s="201">
        <f t="shared" si="8"/>
        <v>185</v>
      </c>
      <c r="F315" s="24">
        <f t="shared" si="9"/>
        <v>122.5</v>
      </c>
    </row>
    <row r="316" s="191" customFormat="true" ht="17" customHeight="true" spans="1:6">
      <c r="A316" s="200">
        <v>2040401</v>
      </c>
      <c r="B316" s="200" t="s">
        <v>345</v>
      </c>
      <c r="C316" s="58">
        <v>142</v>
      </c>
      <c r="D316" s="58">
        <v>336</v>
      </c>
      <c r="E316" s="58">
        <f t="shared" si="8"/>
        <v>194</v>
      </c>
      <c r="F316" s="26">
        <f t="shared" si="9"/>
        <v>136.6</v>
      </c>
    </row>
    <row r="317" s="191" customFormat="true" ht="17" customHeight="true" spans="1:6">
      <c r="A317" s="200">
        <v>2040402</v>
      </c>
      <c r="B317" s="200" t="s">
        <v>346</v>
      </c>
      <c r="C317" s="58">
        <v>0</v>
      </c>
      <c r="D317" s="58">
        <v>0</v>
      </c>
      <c r="E317" s="58">
        <f t="shared" si="8"/>
        <v>0</v>
      </c>
      <c r="F317" s="26" t="str">
        <f t="shared" si="9"/>
        <v/>
      </c>
    </row>
    <row r="318" s="191" customFormat="true" ht="17" customHeight="true" spans="1:6">
      <c r="A318" s="200">
        <v>2040403</v>
      </c>
      <c r="B318" s="200" t="s">
        <v>347</v>
      </c>
      <c r="C318" s="58">
        <v>0</v>
      </c>
      <c r="D318" s="58">
        <v>0</v>
      </c>
      <c r="E318" s="58">
        <f t="shared" si="8"/>
        <v>0</v>
      </c>
      <c r="F318" s="26" t="str">
        <f t="shared" si="9"/>
        <v/>
      </c>
    </row>
    <row r="319" s="191" customFormat="true" ht="17" customHeight="true" spans="1:6">
      <c r="A319" s="200">
        <v>2040409</v>
      </c>
      <c r="B319" s="200" t="s">
        <v>535</v>
      </c>
      <c r="C319" s="58">
        <v>0</v>
      </c>
      <c r="D319" s="58">
        <v>0</v>
      </c>
      <c r="E319" s="58">
        <f t="shared" si="8"/>
        <v>0</v>
      </c>
      <c r="F319" s="26" t="str">
        <f t="shared" si="9"/>
        <v/>
      </c>
    </row>
    <row r="320" s="191" customFormat="true" ht="17" customHeight="true" spans="1:6">
      <c r="A320" s="200">
        <v>2040410</v>
      </c>
      <c r="B320" s="200" t="s">
        <v>536</v>
      </c>
      <c r="C320" s="58">
        <v>0</v>
      </c>
      <c r="D320" s="58">
        <v>0</v>
      </c>
      <c r="E320" s="58">
        <f t="shared" si="8"/>
        <v>0</v>
      </c>
      <c r="F320" s="26" t="str">
        <f t="shared" si="9"/>
        <v/>
      </c>
    </row>
    <row r="321" s="191" customFormat="true" ht="17" customHeight="true" spans="1:6">
      <c r="A321" s="200">
        <v>2040450</v>
      </c>
      <c r="B321" s="200" t="s">
        <v>354</v>
      </c>
      <c r="C321" s="58">
        <v>0</v>
      </c>
      <c r="D321" s="58">
        <v>0</v>
      </c>
      <c r="E321" s="58">
        <f t="shared" si="8"/>
        <v>0</v>
      </c>
      <c r="F321" s="26" t="str">
        <f t="shared" si="9"/>
        <v/>
      </c>
    </row>
    <row r="322" s="191" customFormat="true" ht="17" customHeight="true" spans="1:6">
      <c r="A322" s="200">
        <v>2040499</v>
      </c>
      <c r="B322" s="200" t="s">
        <v>537</v>
      </c>
      <c r="C322" s="58">
        <v>9</v>
      </c>
      <c r="D322" s="58">
        <v>0</v>
      </c>
      <c r="E322" s="58">
        <f t="shared" si="8"/>
        <v>-9</v>
      </c>
      <c r="F322" s="26">
        <f t="shared" si="9"/>
        <v>-100</v>
      </c>
    </row>
    <row r="323" s="51" customFormat="true" spans="1:6">
      <c r="A323" s="200">
        <v>20405</v>
      </c>
      <c r="B323" s="202" t="s">
        <v>538</v>
      </c>
      <c r="C323" s="201">
        <v>395</v>
      </c>
      <c r="D323" s="201">
        <v>668</v>
      </c>
      <c r="E323" s="201">
        <f t="shared" si="8"/>
        <v>273</v>
      </c>
      <c r="F323" s="24">
        <f t="shared" si="9"/>
        <v>69.1</v>
      </c>
    </row>
    <row r="324" s="191" customFormat="true" ht="17" customHeight="true" spans="1:6">
      <c r="A324" s="200">
        <v>2040501</v>
      </c>
      <c r="B324" s="200" t="s">
        <v>345</v>
      </c>
      <c r="C324" s="58">
        <v>298</v>
      </c>
      <c r="D324" s="58">
        <v>668</v>
      </c>
      <c r="E324" s="58">
        <f t="shared" si="8"/>
        <v>370</v>
      </c>
      <c r="F324" s="26">
        <f t="shared" si="9"/>
        <v>124.2</v>
      </c>
    </row>
    <row r="325" s="191" customFormat="true" ht="17" customHeight="true" spans="1:6">
      <c r="A325" s="200">
        <v>2040502</v>
      </c>
      <c r="B325" s="200" t="s">
        <v>346</v>
      </c>
      <c r="C325" s="58">
        <v>0</v>
      </c>
      <c r="D325" s="58">
        <v>0</v>
      </c>
      <c r="E325" s="58">
        <f t="shared" ref="E325:E388" si="10">D325-C325</f>
        <v>0</v>
      </c>
      <c r="F325" s="26" t="str">
        <f t="shared" ref="F325:F388" si="11">IF(C325&lt;&gt;0,ROUND(100*(D325/C325-1),1),"")</f>
        <v/>
      </c>
    </row>
    <row r="326" s="191" customFormat="true" ht="17" customHeight="true" spans="1:6">
      <c r="A326" s="200">
        <v>2040503</v>
      </c>
      <c r="B326" s="200" t="s">
        <v>347</v>
      </c>
      <c r="C326" s="58">
        <v>0</v>
      </c>
      <c r="D326" s="58">
        <v>0</v>
      </c>
      <c r="E326" s="58">
        <f t="shared" si="10"/>
        <v>0</v>
      </c>
      <c r="F326" s="26" t="str">
        <f t="shared" si="11"/>
        <v/>
      </c>
    </row>
    <row r="327" s="191" customFormat="true" ht="17" customHeight="true" spans="1:6">
      <c r="A327" s="200">
        <v>2040504</v>
      </c>
      <c r="B327" s="200" t="s">
        <v>539</v>
      </c>
      <c r="C327" s="58">
        <v>0</v>
      </c>
      <c r="D327" s="58">
        <v>0</v>
      </c>
      <c r="E327" s="58">
        <f t="shared" si="10"/>
        <v>0</v>
      </c>
      <c r="F327" s="26" t="str">
        <f t="shared" si="11"/>
        <v/>
      </c>
    </row>
    <row r="328" s="191" customFormat="true" ht="17" customHeight="true" spans="1:6">
      <c r="A328" s="200">
        <v>2040505</v>
      </c>
      <c r="B328" s="200" t="s">
        <v>540</v>
      </c>
      <c r="C328" s="58">
        <v>0</v>
      </c>
      <c r="D328" s="58">
        <v>0</v>
      </c>
      <c r="E328" s="58">
        <f t="shared" si="10"/>
        <v>0</v>
      </c>
      <c r="F328" s="26" t="str">
        <f t="shared" si="11"/>
        <v/>
      </c>
    </row>
    <row r="329" s="191" customFormat="true" ht="17" customHeight="true" spans="1:6">
      <c r="A329" s="200">
        <v>2040506</v>
      </c>
      <c r="B329" s="200" t="s">
        <v>541</v>
      </c>
      <c r="C329" s="58">
        <v>90</v>
      </c>
      <c r="D329" s="58">
        <v>0</v>
      </c>
      <c r="E329" s="58">
        <f t="shared" si="10"/>
        <v>-90</v>
      </c>
      <c r="F329" s="26">
        <f t="shared" si="11"/>
        <v>-100</v>
      </c>
    </row>
    <row r="330" s="191" customFormat="true" ht="17" customHeight="true" spans="1:6">
      <c r="A330" s="200">
        <v>2040550</v>
      </c>
      <c r="B330" s="200" t="s">
        <v>354</v>
      </c>
      <c r="C330" s="58">
        <v>0</v>
      </c>
      <c r="D330" s="58">
        <v>0</v>
      </c>
      <c r="E330" s="58">
        <f t="shared" si="10"/>
        <v>0</v>
      </c>
      <c r="F330" s="26" t="str">
        <f t="shared" si="11"/>
        <v/>
      </c>
    </row>
    <row r="331" s="191" customFormat="true" ht="17" customHeight="true" spans="1:6">
      <c r="A331" s="200">
        <v>2040599</v>
      </c>
      <c r="B331" s="200" t="s">
        <v>542</v>
      </c>
      <c r="C331" s="58">
        <v>7</v>
      </c>
      <c r="D331" s="58">
        <v>0</v>
      </c>
      <c r="E331" s="58">
        <f t="shared" si="10"/>
        <v>-7</v>
      </c>
      <c r="F331" s="26">
        <f t="shared" si="11"/>
        <v>-100</v>
      </c>
    </row>
    <row r="332" s="51" customFormat="true" spans="1:6">
      <c r="A332" s="200">
        <v>20406</v>
      </c>
      <c r="B332" s="202" t="s">
        <v>543</v>
      </c>
      <c r="C332" s="201">
        <v>952</v>
      </c>
      <c r="D332" s="201">
        <v>1355</v>
      </c>
      <c r="E332" s="201">
        <f t="shared" si="10"/>
        <v>403</v>
      </c>
      <c r="F332" s="24">
        <f t="shared" si="11"/>
        <v>42.3</v>
      </c>
    </row>
    <row r="333" s="191" customFormat="true" ht="17" customHeight="true" spans="1:6">
      <c r="A333" s="200">
        <v>2040601</v>
      </c>
      <c r="B333" s="200" t="s">
        <v>345</v>
      </c>
      <c r="C333" s="58">
        <v>754</v>
      </c>
      <c r="D333" s="58">
        <v>1074</v>
      </c>
      <c r="E333" s="58">
        <f t="shared" si="10"/>
        <v>320</v>
      </c>
      <c r="F333" s="26">
        <f t="shared" si="11"/>
        <v>42.4</v>
      </c>
    </row>
    <row r="334" s="191" customFormat="true" ht="17" customHeight="true" spans="1:6">
      <c r="A334" s="200">
        <v>2040602</v>
      </c>
      <c r="B334" s="200" t="s">
        <v>346</v>
      </c>
      <c r="C334" s="58">
        <v>123</v>
      </c>
      <c r="D334" s="58">
        <v>0</v>
      </c>
      <c r="E334" s="58">
        <f t="shared" si="10"/>
        <v>-123</v>
      </c>
      <c r="F334" s="26">
        <f t="shared" si="11"/>
        <v>-100</v>
      </c>
    </row>
    <row r="335" s="191" customFormat="true" ht="17" customHeight="true" spans="1:6">
      <c r="A335" s="200">
        <v>2040603</v>
      </c>
      <c r="B335" s="200" t="s">
        <v>347</v>
      </c>
      <c r="C335" s="58">
        <v>0</v>
      </c>
      <c r="D335" s="58">
        <v>0</v>
      </c>
      <c r="E335" s="58">
        <f t="shared" si="10"/>
        <v>0</v>
      </c>
      <c r="F335" s="26" t="str">
        <f t="shared" si="11"/>
        <v/>
      </c>
    </row>
    <row r="336" s="191" customFormat="true" ht="17" customHeight="true" spans="1:6">
      <c r="A336" s="200">
        <v>2040604</v>
      </c>
      <c r="B336" s="200" t="s">
        <v>544</v>
      </c>
      <c r="C336" s="58">
        <v>0</v>
      </c>
      <c r="D336" s="58">
        <v>11</v>
      </c>
      <c r="E336" s="58">
        <f t="shared" si="10"/>
        <v>11</v>
      </c>
      <c r="F336" s="26" t="str">
        <f t="shared" si="11"/>
        <v/>
      </c>
    </row>
    <row r="337" s="191" customFormat="true" ht="17" customHeight="true" spans="1:6">
      <c r="A337" s="200">
        <v>2040605</v>
      </c>
      <c r="B337" s="200" t="s">
        <v>545</v>
      </c>
      <c r="C337" s="58">
        <v>8</v>
      </c>
      <c r="D337" s="58">
        <v>0</v>
      </c>
      <c r="E337" s="58">
        <f t="shared" si="10"/>
        <v>-8</v>
      </c>
      <c r="F337" s="26">
        <f t="shared" si="11"/>
        <v>-100</v>
      </c>
    </row>
    <row r="338" s="191" customFormat="true" ht="17" customHeight="true" spans="1:6">
      <c r="A338" s="200">
        <v>2040606</v>
      </c>
      <c r="B338" s="200" t="s">
        <v>546</v>
      </c>
      <c r="C338" s="58">
        <v>6</v>
      </c>
      <c r="D338" s="58">
        <v>0</v>
      </c>
      <c r="E338" s="58">
        <f t="shared" si="10"/>
        <v>-6</v>
      </c>
      <c r="F338" s="26">
        <f t="shared" si="11"/>
        <v>-100</v>
      </c>
    </row>
    <row r="339" s="191" customFormat="true" ht="17" customHeight="true" spans="1:6">
      <c r="A339" s="200">
        <v>2040607</v>
      </c>
      <c r="B339" s="200" t="s">
        <v>547</v>
      </c>
      <c r="C339" s="58">
        <v>18</v>
      </c>
      <c r="D339" s="58">
        <v>23</v>
      </c>
      <c r="E339" s="58">
        <f t="shared" si="10"/>
        <v>5</v>
      </c>
      <c r="F339" s="26">
        <f t="shared" si="11"/>
        <v>27.8</v>
      </c>
    </row>
    <row r="340" s="191" customFormat="true" ht="17" customHeight="true" spans="1:6">
      <c r="A340" s="200">
        <v>2040608</v>
      </c>
      <c r="B340" s="200" t="s">
        <v>548</v>
      </c>
      <c r="C340" s="58">
        <v>0</v>
      </c>
      <c r="D340" s="58">
        <v>0</v>
      </c>
      <c r="E340" s="58">
        <f t="shared" si="10"/>
        <v>0</v>
      </c>
      <c r="F340" s="26" t="str">
        <f t="shared" si="11"/>
        <v/>
      </c>
    </row>
    <row r="341" s="191" customFormat="true" ht="17" customHeight="true" spans="1:6">
      <c r="A341" s="200">
        <v>2040610</v>
      </c>
      <c r="B341" s="200" t="s">
        <v>549</v>
      </c>
      <c r="C341" s="58">
        <v>2</v>
      </c>
      <c r="D341" s="58">
        <v>0</v>
      </c>
      <c r="E341" s="58">
        <f t="shared" si="10"/>
        <v>-2</v>
      </c>
      <c r="F341" s="26">
        <f t="shared" si="11"/>
        <v>-100</v>
      </c>
    </row>
    <row r="342" s="191" customFormat="true" ht="17" customHeight="true" spans="1:6">
      <c r="A342" s="200">
        <v>2040612</v>
      </c>
      <c r="B342" s="200" t="s">
        <v>550</v>
      </c>
      <c r="C342" s="58">
        <v>22</v>
      </c>
      <c r="D342" s="58">
        <v>18</v>
      </c>
      <c r="E342" s="58">
        <f t="shared" si="10"/>
        <v>-4</v>
      </c>
      <c r="F342" s="26">
        <f t="shared" si="11"/>
        <v>-18.2</v>
      </c>
    </row>
    <row r="343" s="191" customFormat="true" ht="17" customHeight="true" spans="1:6">
      <c r="A343" s="200">
        <v>2040613</v>
      </c>
      <c r="B343" s="200" t="s">
        <v>386</v>
      </c>
      <c r="C343" s="58">
        <v>0</v>
      </c>
      <c r="D343" s="58">
        <v>0</v>
      </c>
      <c r="E343" s="58">
        <f t="shared" si="10"/>
        <v>0</v>
      </c>
      <c r="F343" s="26" t="str">
        <f t="shared" si="11"/>
        <v/>
      </c>
    </row>
    <row r="344" s="191" customFormat="true" ht="17" customHeight="true" spans="1:6">
      <c r="A344" s="200">
        <v>2040650</v>
      </c>
      <c r="B344" s="200" t="s">
        <v>354</v>
      </c>
      <c r="C344" s="58">
        <v>19</v>
      </c>
      <c r="D344" s="58">
        <v>13</v>
      </c>
      <c r="E344" s="58">
        <f t="shared" si="10"/>
        <v>-6</v>
      </c>
      <c r="F344" s="26">
        <f t="shared" si="11"/>
        <v>-31.6</v>
      </c>
    </row>
    <row r="345" s="191" customFormat="true" ht="17" customHeight="true" spans="1:6">
      <c r="A345" s="200">
        <v>2040699</v>
      </c>
      <c r="B345" s="200" t="s">
        <v>551</v>
      </c>
      <c r="C345" s="58">
        <v>0</v>
      </c>
      <c r="D345" s="58">
        <v>216</v>
      </c>
      <c r="E345" s="58">
        <f t="shared" si="10"/>
        <v>216</v>
      </c>
      <c r="F345" s="26" t="str">
        <f t="shared" si="11"/>
        <v/>
      </c>
    </row>
    <row r="346" s="51" customFormat="true" spans="1:6">
      <c r="A346" s="200">
        <v>20407</v>
      </c>
      <c r="B346" s="202" t="s">
        <v>552</v>
      </c>
      <c r="C346" s="201">
        <f>SUM(C347:C355)</f>
        <v>0</v>
      </c>
      <c r="D346" s="201"/>
      <c r="E346" s="201">
        <f t="shared" si="10"/>
        <v>0</v>
      </c>
      <c r="F346" s="24" t="str">
        <f t="shared" si="11"/>
        <v/>
      </c>
    </row>
    <row r="347" s="191" customFormat="true" ht="17" customHeight="true" spans="1:6">
      <c r="A347" s="200">
        <v>2040701</v>
      </c>
      <c r="B347" s="200" t="s">
        <v>345</v>
      </c>
      <c r="C347" s="58">
        <v>0</v>
      </c>
      <c r="D347" s="58">
        <v>0</v>
      </c>
      <c r="E347" s="58">
        <f t="shared" si="10"/>
        <v>0</v>
      </c>
      <c r="F347" s="26" t="str">
        <f t="shared" si="11"/>
        <v/>
      </c>
    </row>
    <row r="348" s="191" customFormat="true" ht="17" customHeight="true" spans="1:6">
      <c r="A348" s="200">
        <v>2040702</v>
      </c>
      <c r="B348" s="200" t="s">
        <v>346</v>
      </c>
      <c r="C348" s="58">
        <v>0</v>
      </c>
      <c r="D348" s="58">
        <v>0</v>
      </c>
      <c r="E348" s="58">
        <f t="shared" si="10"/>
        <v>0</v>
      </c>
      <c r="F348" s="26" t="str">
        <f t="shared" si="11"/>
        <v/>
      </c>
    </row>
    <row r="349" s="191" customFormat="true" ht="17" customHeight="true" spans="1:6">
      <c r="A349" s="200">
        <v>2040703</v>
      </c>
      <c r="B349" s="200" t="s">
        <v>347</v>
      </c>
      <c r="C349" s="58">
        <v>0</v>
      </c>
      <c r="D349" s="58">
        <v>0</v>
      </c>
      <c r="E349" s="58">
        <f t="shared" si="10"/>
        <v>0</v>
      </c>
      <c r="F349" s="26" t="str">
        <f t="shared" si="11"/>
        <v/>
      </c>
    </row>
    <row r="350" s="191" customFormat="true" ht="17" customHeight="true" spans="1:6">
      <c r="A350" s="200">
        <v>2040704</v>
      </c>
      <c r="B350" s="200" t="s">
        <v>553</v>
      </c>
      <c r="C350" s="58">
        <v>0</v>
      </c>
      <c r="D350" s="58">
        <v>0</v>
      </c>
      <c r="E350" s="58">
        <f t="shared" si="10"/>
        <v>0</v>
      </c>
      <c r="F350" s="26" t="str">
        <f t="shared" si="11"/>
        <v/>
      </c>
    </row>
    <row r="351" s="191" customFormat="true" ht="17" customHeight="true" spans="1:6">
      <c r="A351" s="200">
        <v>2040705</v>
      </c>
      <c r="B351" s="200" t="s">
        <v>554</v>
      </c>
      <c r="C351" s="58">
        <v>0</v>
      </c>
      <c r="D351" s="58">
        <v>0</v>
      </c>
      <c r="E351" s="58">
        <f t="shared" si="10"/>
        <v>0</v>
      </c>
      <c r="F351" s="26" t="str">
        <f t="shared" si="11"/>
        <v/>
      </c>
    </row>
    <row r="352" s="191" customFormat="true" ht="17" customHeight="true" spans="1:6">
      <c r="A352" s="200">
        <v>2040706</v>
      </c>
      <c r="B352" s="200" t="s">
        <v>555</v>
      </c>
      <c r="C352" s="58">
        <v>0</v>
      </c>
      <c r="D352" s="58">
        <v>0</v>
      </c>
      <c r="E352" s="58">
        <f t="shared" si="10"/>
        <v>0</v>
      </c>
      <c r="F352" s="26" t="str">
        <f t="shared" si="11"/>
        <v/>
      </c>
    </row>
    <row r="353" s="191" customFormat="true" ht="17" customHeight="true" spans="1:6">
      <c r="A353" s="200">
        <v>2040707</v>
      </c>
      <c r="B353" s="200" t="s">
        <v>386</v>
      </c>
      <c r="C353" s="58">
        <v>0</v>
      </c>
      <c r="D353" s="58">
        <v>0</v>
      </c>
      <c r="E353" s="58">
        <f t="shared" si="10"/>
        <v>0</v>
      </c>
      <c r="F353" s="26" t="str">
        <f t="shared" si="11"/>
        <v/>
      </c>
    </row>
    <row r="354" s="191" customFormat="true" ht="17" customHeight="true" spans="1:6">
      <c r="A354" s="200">
        <v>2040750</v>
      </c>
      <c r="B354" s="200" t="s">
        <v>354</v>
      </c>
      <c r="C354" s="58">
        <v>0</v>
      </c>
      <c r="D354" s="58">
        <v>0</v>
      </c>
      <c r="E354" s="58">
        <f t="shared" si="10"/>
        <v>0</v>
      </c>
      <c r="F354" s="26" t="str">
        <f t="shared" si="11"/>
        <v/>
      </c>
    </row>
    <row r="355" s="191" customFormat="true" ht="17" customHeight="true" spans="1:6">
      <c r="A355" s="200">
        <v>2040799</v>
      </c>
      <c r="B355" s="200" t="s">
        <v>556</v>
      </c>
      <c r="C355" s="58">
        <v>0</v>
      </c>
      <c r="D355" s="58">
        <v>0</v>
      </c>
      <c r="E355" s="58">
        <f t="shared" si="10"/>
        <v>0</v>
      </c>
      <c r="F355" s="26" t="str">
        <f t="shared" si="11"/>
        <v/>
      </c>
    </row>
    <row r="356" s="51" customFormat="true" spans="1:6">
      <c r="A356" s="200">
        <v>20408</v>
      </c>
      <c r="B356" s="202" t="s">
        <v>557</v>
      </c>
      <c r="C356" s="201">
        <f>SUM(C357:C365)</f>
        <v>0</v>
      </c>
      <c r="D356" s="201"/>
      <c r="E356" s="201">
        <f t="shared" si="10"/>
        <v>0</v>
      </c>
      <c r="F356" s="24" t="str">
        <f t="shared" si="11"/>
        <v/>
      </c>
    </row>
    <row r="357" s="191" customFormat="true" ht="17" customHeight="true" spans="1:6">
      <c r="A357" s="200">
        <v>2040801</v>
      </c>
      <c r="B357" s="200" t="s">
        <v>345</v>
      </c>
      <c r="C357" s="58">
        <v>0</v>
      </c>
      <c r="D357" s="58">
        <v>0</v>
      </c>
      <c r="E357" s="58">
        <f t="shared" si="10"/>
        <v>0</v>
      </c>
      <c r="F357" s="26" t="str">
        <f t="shared" si="11"/>
        <v/>
      </c>
    </row>
    <row r="358" s="191" customFormat="true" ht="17" customHeight="true" spans="1:6">
      <c r="A358" s="200">
        <v>2040802</v>
      </c>
      <c r="B358" s="200" t="s">
        <v>346</v>
      </c>
      <c r="C358" s="58">
        <v>0</v>
      </c>
      <c r="D358" s="58">
        <v>0</v>
      </c>
      <c r="E358" s="58">
        <f t="shared" si="10"/>
        <v>0</v>
      </c>
      <c r="F358" s="26" t="str">
        <f t="shared" si="11"/>
        <v/>
      </c>
    </row>
    <row r="359" s="191" customFormat="true" ht="17" customHeight="true" spans="1:6">
      <c r="A359" s="200">
        <v>2040803</v>
      </c>
      <c r="B359" s="200" t="s">
        <v>347</v>
      </c>
      <c r="C359" s="58">
        <v>0</v>
      </c>
      <c r="D359" s="58">
        <v>0</v>
      </c>
      <c r="E359" s="58">
        <f t="shared" si="10"/>
        <v>0</v>
      </c>
      <c r="F359" s="26" t="str">
        <f t="shared" si="11"/>
        <v/>
      </c>
    </row>
    <row r="360" s="191" customFormat="true" ht="17" customHeight="true" spans="1:6">
      <c r="A360" s="200">
        <v>2040804</v>
      </c>
      <c r="B360" s="200" t="s">
        <v>558</v>
      </c>
      <c r="C360" s="58">
        <v>0</v>
      </c>
      <c r="D360" s="58">
        <v>0</v>
      </c>
      <c r="E360" s="58">
        <f t="shared" si="10"/>
        <v>0</v>
      </c>
      <c r="F360" s="26" t="str">
        <f t="shared" si="11"/>
        <v/>
      </c>
    </row>
    <row r="361" s="191" customFormat="true" ht="17" customHeight="true" spans="1:6">
      <c r="A361" s="200">
        <v>2040805</v>
      </c>
      <c r="B361" s="200" t="s">
        <v>559</v>
      </c>
      <c r="C361" s="58">
        <v>0</v>
      </c>
      <c r="D361" s="58">
        <v>0</v>
      </c>
      <c r="E361" s="58">
        <f t="shared" si="10"/>
        <v>0</v>
      </c>
      <c r="F361" s="26" t="str">
        <f t="shared" si="11"/>
        <v/>
      </c>
    </row>
    <row r="362" s="191" customFormat="true" ht="17" customHeight="true" spans="1:6">
      <c r="A362" s="200">
        <v>2040806</v>
      </c>
      <c r="B362" s="200" t="s">
        <v>560</v>
      </c>
      <c r="C362" s="58">
        <v>0</v>
      </c>
      <c r="D362" s="58">
        <v>0</v>
      </c>
      <c r="E362" s="58">
        <f t="shared" si="10"/>
        <v>0</v>
      </c>
      <c r="F362" s="26" t="str">
        <f t="shared" si="11"/>
        <v/>
      </c>
    </row>
    <row r="363" s="191" customFormat="true" ht="17" customHeight="true" spans="1:6">
      <c r="A363" s="200">
        <v>2040807</v>
      </c>
      <c r="B363" s="200" t="s">
        <v>386</v>
      </c>
      <c r="C363" s="58">
        <v>0</v>
      </c>
      <c r="D363" s="58">
        <v>0</v>
      </c>
      <c r="E363" s="58">
        <f t="shared" si="10"/>
        <v>0</v>
      </c>
      <c r="F363" s="26" t="str">
        <f t="shared" si="11"/>
        <v/>
      </c>
    </row>
    <row r="364" s="191" customFormat="true" ht="17" customHeight="true" spans="1:6">
      <c r="A364" s="200">
        <v>2040850</v>
      </c>
      <c r="B364" s="200" t="s">
        <v>354</v>
      </c>
      <c r="C364" s="58">
        <v>0</v>
      </c>
      <c r="D364" s="58">
        <v>0</v>
      </c>
      <c r="E364" s="58">
        <f t="shared" si="10"/>
        <v>0</v>
      </c>
      <c r="F364" s="26" t="str">
        <f t="shared" si="11"/>
        <v/>
      </c>
    </row>
    <row r="365" s="191" customFormat="true" ht="17" customHeight="true" spans="1:6">
      <c r="A365" s="200">
        <v>2040899</v>
      </c>
      <c r="B365" s="200" t="s">
        <v>561</v>
      </c>
      <c r="C365" s="58">
        <v>0</v>
      </c>
      <c r="D365" s="58">
        <v>0</v>
      </c>
      <c r="E365" s="58">
        <f t="shared" si="10"/>
        <v>0</v>
      </c>
      <c r="F365" s="26" t="str">
        <f t="shared" si="11"/>
        <v/>
      </c>
    </row>
    <row r="366" s="51" customFormat="true" spans="1:6">
      <c r="A366" s="200">
        <v>20409</v>
      </c>
      <c r="B366" s="202" t="s">
        <v>562</v>
      </c>
      <c r="C366" s="201">
        <f>SUM(C367:C373)</f>
        <v>0</v>
      </c>
      <c r="D366" s="201"/>
      <c r="E366" s="201">
        <f t="shared" si="10"/>
        <v>0</v>
      </c>
      <c r="F366" s="24" t="str">
        <f t="shared" si="11"/>
        <v/>
      </c>
    </row>
    <row r="367" s="191" customFormat="true" ht="17" customHeight="true" spans="1:6">
      <c r="A367" s="200">
        <v>2040901</v>
      </c>
      <c r="B367" s="200" t="s">
        <v>345</v>
      </c>
      <c r="C367" s="58">
        <v>0</v>
      </c>
      <c r="D367" s="58">
        <v>0</v>
      </c>
      <c r="E367" s="58">
        <f t="shared" si="10"/>
        <v>0</v>
      </c>
      <c r="F367" s="26" t="str">
        <f t="shared" si="11"/>
        <v/>
      </c>
    </row>
    <row r="368" s="191" customFormat="true" ht="17" customHeight="true" spans="1:6">
      <c r="A368" s="200">
        <v>2040902</v>
      </c>
      <c r="B368" s="200" t="s">
        <v>346</v>
      </c>
      <c r="C368" s="58">
        <v>0</v>
      </c>
      <c r="D368" s="58">
        <v>0</v>
      </c>
      <c r="E368" s="58">
        <f t="shared" si="10"/>
        <v>0</v>
      </c>
      <c r="F368" s="26" t="str">
        <f t="shared" si="11"/>
        <v/>
      </c>
    </row>
    <row r="369" s="191" customFormat="true" ht="17" customHeight="true" spans="1:6">
      <c r="A369" s="200">
        <v>2040903</v>
      </c>
      <c r="B369" s="200" t="s">
        <v>347</v>
      </c>
      <c r="C369" s="58">
        <v>0</v>
      </c>
      <c r="D369" s="58">
        <v>0</v>
      </c>
      <c r="E369" s="58">
        <f t="shared" si="10"/>
        <v>0</v>
      </c>
      <c r="F369" s="26" t="str">
        <f t="shared" si="11"/>
        <v/>
      </c>
    </row>
    <row r="370" s="191" customFormat="true" ht="17" customHeight="true" spans="1:6">
      <c r="A370" s="200">
        <v>2040904</v>
      </c>
      <c r="B370" s="200" t="s">
        <v>563</v>
      </c>
      <c r="C370" s="58">
        <v>0</v>
      </c>
      <c r="D370" s="58">
        <v>0</v>
      </c>
      <c r="E370" s="58">
        <f t="shared" si="10"/>
        <v>0</v>
      </c>
      <c r="F370" s="26" t="str">
        <f t="shared" si="11"/>
        <v/>
      </c>
    </row>
    <row r="371" s="191" customFormat="true" ht="17" customHeight="true" spans="1:6">
      <c r="A371" s="200">
        <v>2040905</v>
      </c>
      <c r="B371" s="200" t="s">
        <v>564</v>
      </c>
      <c r="C371" s="58">
        <v>0</v>
      </c>
      <c r="D371" s="58">
        <v>0</v>
      </c>
      <c r="E371" s="58">
        <f t="shared" si="10"/>
        <v>0</v>
      </c>
      <c r="F371" s="26" t="str">
        <f t="shared" si="11"/>
        <v/>
      </c>
    </row>
    <row r="372" s="191" customFormat="true" ht="17" customHeight="true" spans="1:6">
      <c r="A372" s="200">
        <v>2040950</v>
      </c>
      <c r="B372" s="200" t="s">
        <v>354</v>
      </c>
      <c r="C372" s="58">
        <v>0</v>
      </c>
      <c r="D372" s="58">
        <v>0</v>
      </c>
      <c r="E372" s="58">
        <f t="shared" si="10"/>
        <v>0</v>
      </c>
      <c r="F372" s="26" t="str">
        <f t="shared" si="11"/>
        <v/>
      </c>
    </row>
    <row r="373" s="191" customFormat="true" ht="17" customHeight="true" spans="1:6">
      <c r="A373" s="200">
        <v>2040999</v>
      </c>
      <c r="B373" s="200" t="s">
        <v>565</v>
      </c>
      <c r="C373" s="58">
        <v>0</v>
      </c>
      <c r="D373" s="58">
        <v>0</v>
      </c>
      <c r="E373" s="58">
        <f t="shared" si="10"/>
        <v>0</v>
      </c>
      <c r="F373" s="26" t="str">
        <f t="shared" si="11"/>
        <v/>
      </c>
    </row>
    <row r="374" s="51" customFormat="true" spans="1:6">
      <c r="A374" s="200">
        <v>20410</v>
      </c>
      <c r="B374" s="202" t="s">
        <v>566</v>
      </c>
      <c r="C374" s="201">
        <f>SUM(C375:C379)</f>
        <v>0</v>
      </c>
      <c r="D374" s="201"/>
      <c r="E374" s="201">
        <f t="shared" si="10"/>
        <v>0</v>
      </c>
      <c r="F374" s="24" t="str">
        <f t="shared" si="11"/>
        <v/>
      </c>
    </row>
    <row r="375" s="191" customFormat="true" ht="17" customHeight="true" spans="1:6">
      <c r="A375" s="200">
        <v>2041001</v>
      </c>
      <c r="B375" s="200" t="s">
        <v>345</v>
      </c>
      <c r="C375" s="58">
        <v>0</v>
      </c>
      <c r="D375" s="58">
        <v>0</v>
      </c>
      <c r="E375" s="58">
        <f t="shared" si="10"/>
        <v>0</v>
      </c>
      <c r="F375" s="26" t="str">
        <f t="shared" si="11"/>
        <v/>
      </c>
    </row>
    <row r="376" s="191" customFormat="true" ht="17" customHeight="true" spans="1:6">
      <c r="A376" s="200">
        <v>2041002</v>
      </c>
      <c r="B376" s="200" t="s">
        <v>346</v>
      </c>
      <c r="C376" s="58">
        <v>0</v>
      </c>
      <c r="D376" s="58">
        <v>0</v>
      </c>
      <c r="E376" s="58">
        <f t="shared" si="10"/>
        <v>0</v>
      </c>
      <c r="F376" s="26" t="str">
        <f t="shared" si="11"/>
        <v/>
      </c>
    </row>
    <row r="377" s="191" customFormat="true" ht="17" customHeight="true" spans="1:6">
      <c r="A377" s="200">
        <v>2041006</v>
      </c>
      <c r="B377" s="200" t="s">
        <v>386</v>
      </c>
      <c r="C377" s="58">
        <v>0</v>
      </c>
      <c r="D377" s="58">
        <v>0</v>
      </c>
      <c r="E377" s="58">
        <f t="shared" si="10"/>
        <v>0</v>
      </c>
      <c r="F377" s="26" t="str">
        <f t="shared" si="11"/>
        <v/>
      </c>
    </row>
    <row r="378" s="191" customFormat="true" ht="17" customHeight="true" spans="1:6">
      <c r="A378" s="200">
        <v>2041007</v>
      </c>
      <c r="B378" s="200" t="s">
        <v>567</v>
      </c>
      <c r="C378" s="58">
        <v>0</v>
      </c>
      <c r="D378" s="58">
        <v>0</v>
      </c>
      <c r="E378" s="58">
        <f t="shared" si="10"/>
        <v>0</v>
      </c>
      <c r="F378" s="26" t="str">
        <f t="shared" si="11"/>
        <v/>
      </c>
    </row>
    <row r="379" s="191" customFormat="true" ht="17" customHeight="true" spans="1:6">
      <c r="A379" s="200">
        <v>2041099</v>
      </c>
      <c r="B379" s="200" t="s">
        <v>568</v>
      </c>
      <c r="C379" s="58">
        <v>0</v>
      </c>
      <c r="D379" s="58">
        <v>0</v>
      </c>
      <c r="E379" s="58">
        <f t="shared" si="10"/>
        <v>0</v>
      </c>
      <c r="F379" s="26" t="str">
        <f t="shared" si="11"/>
        <v/>
      </c>
    </row>
    <row r="380" s="51" customFormat="true" spans="1:6">
      <c r="A380" s="200">
        <v>20499</v>
      </c>
      <c r="B380" s="202" t="s">
        <v>569</v>
      </c>
      <c r="C380" s="201">
        <f>SUM(C381:C382)</f>
        <v>0</v>
      </c>
      <c r="D380" s="201">
        <v>13</v>
      </c>
      <c r="E380" s="201">
        <f t="shared" si="10"/>
        <v>13</v>
      </c>
      <c r="F380" s="24" t="str">
        <f t="shared" si="11"/>
        <v/>
      </c>
    </row>
    <row r="381" s="191" customFormat="true" ht="17" customHeight="true" spans="1:6">
      <c r="A381" s="200">
        <v>2049902</v>
      </c>
      <c r="B381" s="200" t="s">
        <v>570</v>
      </c>
      <c r="C381" s="58">
        <v>0</v>
      </c>
      <c r="D381" s="58">
        <v>13</v>
      </c>
      <c r="E381" s="58">
        <f t="shared" si="10"/>
        <v>13</v>
      </c>
      <c r="F381" s="26" t="str">
        <f t="shared" si="11"/>
        <v/>
      </c>
    </row>
    <row r="382" s="191" customFormat="true" ht="17" customHeight="true" spans="1:6">
      <c r="A382" s="200">
        <v>2049999</v>
      </c>
      <c r="B382" s="200" t="s">
        <v>571</v>
      </c>
      <c r="C382" s="58">
        <v>0</v>
      </c>
      <c r="D382" s="58">
        <v>0</v>
      </c>
      <c r="E382" s="58">
        <f t="shared" si="10"/>
        <v>0</v>
      </c>
      <c r="F382" s="26" t="str">
        <f t="shared" si="11"/>
        <v/>
      </c>
    </row>
    <row r="383" s="51" customFormat="true" spans="1:6">
      <c r="A383" s="202">
        <v>205</v>
      </c>
      <c r="B383" s="202" t="s">
        <v>572</v>
      </c>
      <c r="C383" s="201">
        <f>SUM(C384,C389,C396,C402,C408,C412,C416,C420,C426,C433)</f>
        <v>51727</v>
      </c>
      <c r="D383" s="201">
        <f>SUM(D384,D389,D396,D402,D408,D412,D416,D420,D426,D433)</f>
        <v>45863</v>
      </c>
      <c r="E383" s="201">
        <f t="shared" si="10"/>
        <v>-5864</v>
      </c>
      <c r="F383" s="24">
        <f t="shared" si="11"/>
        <v>-11.3</v>
      </c>
    </row>
    <row r="384" s="51" customFormat="true" spans="1:6">
      <c r="A384" s="200">
        <v>20501</v>
      </c>
      <c r="B384" s="202" t="s">
        <v>573</v>
      </c>
      <c r="C384" s="201">
        <v>812</v>
      </c>
      <c r="D384" s="201">
        <v>908</v>
      </c>
      <c r="E384" s="201">
        <f t="shared" si="10"/>
        <v>96</v>
      </c>
      <c r="F384" s="24">
        <f t="shared" si="11"/>
        <v>11.8</v>
      </c>
    </row>
    <row r="385" s="191" customFormat="true" ht="17" customHeight="true" spans="1:6">
      <c r="A385" s="200">
        <v>2050101</v>
      </c>
      <c r="B385" s="200" t="s">
        <v>345</v>
      </c>
      <c r="C385" s="58">
        <v>110</v>
      </c>
      <c r="D385" s="58">
        <v>197</v>
      </c>
      <c r="E385" s="58">
        <f t="shared" si="10"/>
        <v>87</v>
      </c>
      <c r="F385" s="26">
        <f t="shared" si="11"/>
        <v>79.1</v>
      </c>
    </row>
    <row r="386" s="191" customFormat="true" ht="17" customHeight="true" spans="1:6">
      <c r="A386" s="200">
        <v>2050102</v>
      </c>
      <c r="B386" s="200" t="s">
        <v>346</v>
      </c>
      <c r="C386" s="58">
        <v>0</v>
      </c>
      <c r="D386" s="58">
        <v>0</v>
      </c>
      <c r="E386" s="58">
        <f t="shared" si="10"/>
        <v>0</v>
      </c>
      <c r="F386" s="26" t="str">
        <f t="shared" si="11"/>
        <v/>
      </c>
    </row>
    <row r="387" s="191" customFormat="true" ht="17" customHeight="true" spans="1:6">
      <c r="A387" s="200">
        <v>2050103</v>
      </c>
      <c r="B387" s="200" t="s">
        <v>347</v>
      </c>
      <c r="C387" s="58">
        <v>0</v>
      </c>
      <c r="D387" s="58">
        <v>0</v>
      </c>
      <c r="E387" s="58">
        <f t="shared" si="10"/>
        <v>0</v>
      </c>
      <c r="F387" s="26" t="str">
        <f t="shared" si="11"/>
        <v/>
      </c>
    </row>
    <row r="388" s="191" customFormat="true" ht="17" customHeight="true" spans="1:6">
      <c r="A388" s="200">
        <v>2050199</v>
      </c>
      <c r="B388" s="200" t="s">
        <v>574</v>
      </c>
      <c r="C388" s="58">
        <v>702</v>
      </c>
      <c r="D388" s="58">
        <v>711</v>
      </c>
      <c r="E388" s="58">
        <f t="shared" si="10"/>
        <v>9</v>
      </c>
      <c r="F388" s="26">
        <f t="shared" si="11"/>
        <v>1.3</v>
      </c>
    </row>
    <row r="389" s="51" customFormat="true" spans="1:6">
      <c r="A389" s="200">
        <v>20502</v>
      </c>
      <c r="B389" s="202" t="s">
        <v>575</v>
      </c>
      <c r="C389" s="201">
        <v>49404</v>
      </c>
      <c r="D389" s="201">
        <v>43553</v>
      </c>
      <c r="E389" s="201">
        <f t="shared" ref="E389:E452" si="12">D389-C389</f>
        <v>-5851</v>
      </c>
      <c r="F389" s="24">
        <f t="shared" ref="F389:F452" si="13">IF(C389&lt;&gt;0,ROUND(100*(D389/C389-1),1),"")</f>
        <v>-11.8</v>
      </c>
    </row>
    <row r="390" s="191" customFormat="true" ht="17" customHeight="true" spans="1:6">
      <c r="A390" s="200">
        <v>2050201</v>
      </c>
      <c r="B390" s="200" t="s">
        <v>576</v>
      </c>
      <c r="C390" s="58">
        <v>2869</v>
      </c>
      <c r="D390" s="58">
        <v>3220</v>
      </c>
      <c r="E390" s="58">
        <f t="shared" si="12"/>
        <v>351</v>
      </c>
      <c r="F390" s="26">
        <f t="shared" si="13"/>
        <v>12.2</v>
      </c>
    </row>
    <row r="391" s="191" customFormat="true" ht="17" customHeight="true" spans="1:6">
      <c r="A391" s="200">
        <v>2050202</v>
      </c>
      <c r="B391" s="200" t="s">
        <v>577</v>
      </c>
      <c r="C391" s="58">
        <v>26404</v>
      </c>
      <c r="D391" s="58">
        <v>23097</v>
      </c>
      <c r="E391" s="58">
        <f t="shared" si="12"/>
        <v>-3307</v>
      </c>
      <c r="F391" s="26">
        <f t="shared" si="13"/>
        <v>-12.5</v>
      </c>
    </row>
    <row r="392" s="191" customFormat="true" ht="17" customHeight="true" spans="1:6">
      <c r="A392" s="200">
        <v>2050203</v>
      </c>
      <c r="B392" s="200" t="s">
        <v>578</v>
      </c>
      <c r="C392" s="58">
        <v>14806</v>
      </c>
      <c r="D392" s="58">
        <v>12394</v>
      </c>
      <c r="E392" s="58">
        <f t="shared" si="12"/>
        <v>-2412</v>
      </c>
      <c r="F392" s="26">
        <f t="shared" si="13"/>
        <v>-16.3</v>
      </c>
    </row>
    <row r="393" s="191" customFormat="true" ht="17" customHeight="true" spans="1:6">
      <c r="A393" s="200">
        <v>2050204</v>
      </c>
      <c r="B393" s="200" t="s">
        <v>579</v>
      </c>
      <c r="C393" s="58">
        <v>5312</v>
      </c>
      <c r="D393" s="58">
        <v>4701</v>
      </c>
      <c r="E393" s="58">
        <f t="shared" si="12"/>
        <v>-611</v>
      </c>
      <c r="F393" s="26">
        <f t="shared" si="13"/>
        <v>-11.5</v>
      </c>
    </row>
    <row r="394" s="191" customFormat="true" ht="17" customHeight="true" spans="1:6">
      <c r="A394" s="200">
        <v>2050205</v>
      </c>
      <c r="B394" s="200" t="s">
        <v>580</v>
      </c>
      <c r="C394" s="58">
        <v>0</v>
      </c>
      <c r="D394" s="58">
        <v>141</v>
      </c>
      <c r="E394" s="58">
        <f t="shared" si="12"/>
        <v>141</v>
      </c>
      <c r="F394" s="26" t="str">
        <f t="shared" si="13"/>
        <v/>
      </c>
    </row>
    <row r="395" s="191" customFormat="true" ht="17" customHeight="true" spans="1:6">
      <c r="A395" s="200">
        <v>2050299</v>
      </c>
      <c r="B395" s="200" t="s">
        <v>581</v>
      </c>
      <c r="C395" s="58">
        <v>13</v>
      </c>
      <c r="D395" s="58">
        <v>0</v>
      </c>
      <c r="E395" s="58">
        <f t="shared" si="12"/>
        <v>-13</v>
      </c>
      <c r="F395" s="26">
        <f t="shared" si="13"/>
        <v>-100</v>
      </c>
    </row>
    <row r="396" s="51" customFormat="true" spans="1:6">
      <c r="A396" s="200">
        <v>20503</v>
      </c>
      <c r="B396" s="202" t="s">
        <v>582</v>
      </c>
      <c r="C396" s="201">
        <v>84</v>
      </c>
      <c r="D396" s="201">
        <v>90</v>
      </c>
      <c r="E396" s="201">
        <f t="shared" si="12"/>
        <v>6</v>
      </c>
      <c r="F396" s="24">
        <f t="shared" si="13"/>
        <v>7.1</v>
      </c>
    </row>
    <row r="397" s="191" customFormat="true" ht="17" customHeight="true" spans="1:6">
      <c r="A397" s="200">
        <v>2050301</v>
      </c>
      <c r="B397" s="200" t="s">
        <v>583</v>
      </c>
      <c r="C397" s="58">
        <v>0</v>
      </c>
      <c r="D397" s="58">
        <v>0</v>
      </c>
      <c r="E397" s="58">
        <f t="shared" si="12"/>
        <v>0</v>
      </c>
      <c r="F397" s="26" t="str">
        <f t="shared" si="13"/>
        <v/>
      </c>
    </row>
    <row r="398" s="191" customFormat="true" ht="17" customHeight="true" spans="1:6">
      <c r="A398" s="200">
        <v>2050302</v>
      </c>
      <c r="B398" s="200" t="s">
        <v>584</v>
      </c>
      <c r="C398" s="58">
        <v>0</v>
      </c>
      <c r="D398" s="58">
        <v>0</v>
      </c>
      <c r="E398" s="58">
        <f t="shared" si="12"/>
        <v>0</v>
      </c>
      <c r="F398" s="26" t="str">
        <f t="shared" si="13"/>
        <v/>
      </c>
    </row>
    <row r="399" s="191" customFormat="true" ht="17" customHeight="true" spans="1:6">
      <c r="A399" s="200">
        <v>2050303</v>
      </c>
      <c r="B399" s="200" t="s">
        <v>585</v>
      </c>
      <c r="C399" s="58">
        <v>0</v>
      </c>
      <c r="D399" s="58">
        <v>0</v>
      </c>
      <c r="E399" s="58">
        <f t="shared" si="12"/>
        <v>0</v>
      </c>
      <c r="F399" s="26" t="str">
        <f t="shared" si="13"/>
        <v/>
      </c>
    </row>
    <row r="400" s="191" customFormat="true" ht="17" customHeight="true" spans="1:6">
      <c r="A400" s="200">
        <v>2050305</v>
      </c>
      <c r="B400" s="200" t="s">
        <v>586</v>
      </c>
      <c r="C400" s="58">
        <v>0</v>
      </c>
      <c r="D400" s="58">
        <v>0</v>
      </c>
      <c r="E400" s="58">
        <f t="shared" si="12"/>
        <v>0</v>
      </c>
      <c r="F400" s="26" t="str">
        <f t="shared" si="13"/>
        <v/>
      </c>
    </row>
    <row r="401" s="191" customFormat="true" ht="17" customHeight="true" spans="1:6">
      <c r="A401" s="200">
        <v>2050399</v>
      </c>
      <c r="B401" s="200" t="s">
        <v>587</v>
      </c>
      <c r="C401" s="58">
        <v>84</v>
      </c>
      <c r="D401" s="58">
        <v>90</v>
      </c>
      <c r="E401" s="58">
        <f t="shared" si="12"/>
        <v>6</v>
      </c>
      <c r="F401" s="26">
        <f t="shared" si="13"/>
        <v>7.1</v>
      </c>
    </row>
    <row r="402" s="51" customFormat="true" spans="1:6">
      <c r="A402" s="200">
        <v>20504</v>
      </c>
      <c r="B402" s="202" t="s">
        <v>588</v>
      </c>
      <c r="C402" s="201">
        <f>SUM(C403:C407)</f>
        <v>0</v>
      </c>
      <c r="D402" s="201"/>
      <c r="E402" s="201">
        <f t="shared" si="12"/>
        <v>0</v>
      </c>
      <c r="F402" s="24" t="str">
        <f t="shared" si="13"/>
        <v/>
      </c>
    </row>
    <row r="403" s="191" customFormat="true" ht="17" customHeight="true" spans="1:6">
      <c r="A403" s="200">
        <v>2050401</v>
      </c>
      <c r="B403" s="200" t="s">
        <v>589</v>
      </c>
      <c r="C403" s="58">
        <v>0</v>
      </c>
      <c r="D403" s="58">
        <v>0</v>
      </c>
      <c r="E403" s="58">
        <f t="shared" si="12"/>
        <v>0</v>
      </c>
      <c r="F403" s="26" t="str">
        <f t="shared" si="13"/>
        <v/>
      </c>
    </row>
    <row r="404" s="191" customFormat="true" ht="17" customHeight="true" spans="1:6">
      <c r="A404" s="200">
        <v>2050402</v>
      </c>
      <c r="B404" s="200" t="s">
        <v>590</v>
      </c>
      <c r="C404" s="58">
        <v>0</v>
      </c>
      <c r="D404" s="58">
        <v>0</v>
      </c>
      <c r="E404" s="58">
        <f t="shared" si="12"/>
        <v>0</v>
      </c>
      <c r="F404" s="26" t="str">
        <f t="shared" si="13"/>
        <v/>
      </c>
    </row>
    <row r="405" s="191" customFormat="true" ht="17" customHeight="true" spans="1:6">
      <c r="A405" s="200">
        <v>2050403</v>
      </c>
      <c r="B405" s="200" t="s">
        <v>591</v>
      </c>
      <c r="C405" s="58">
        <v>0</v>
      </c>
      <c r="D405" s="58">
        <v>0</v>
      </c>
      <c r="E405" s="58">
        <f t="shared" si="12"/>
        <v>0</v>
      </c>
      <c r="F405" s="26" t="str">
        <f t="shared" si="13"/>
        <v/>
      </c>
    </row>
    <row r="406" s="191" customFormat="true" ht="17" customHeight="true" spans="1:6">
      <c r="A406" s="200">
        <v>2050404</v>
      </c>
      <c r="B406" s="200" t="s">
        <v>592</v>
      </c>
      <c r="C406" s="58">
        <v>0</v>
      </c>
      <c r="D406" s="58">
        <v>0</v>
      </c>
      <c r="E406" s="58">
        <f t="shared" si="12"/>
        <v>0</v>
      </c>
      <c r="F406" s="26" t="str">
        <f t="shared" si="13"/>
        <v/>
      </c>
    </row>
    <row r="407" s="191" customFormat="true" ht="17" customHeight="true" spans="1:6">
      <c r="A407" s="200">
        <v>2050499</v>
      </c>
      <c r="B407" s="200" t="s">
        <v>593</v>
      </c>
      <c r="C407" s="58">
        <v>0</v>
      </c>
      <c r="D407" s="58">
        <v>0</v>
      </c>
      <c r="E407" s="58">
        <f t="shared" si="12"/>
        <v>0</v>
      </c>
      <c r="F407" s="26" t="str">
        <f t="shared" si="13"/>
        <v/>
      </c>
    </row>
    <row r="408" s="51" customFormat="true" spans="1:6">
      <c r="A408" s="200">
        <v>20505</v>
      </c>
      <c r="B408" s="202" t="s">
        <v>594</v>
      </c>
      <c r="C408" s="201">
        <f>SUM(C409:C411)</f>
        <v>0</v>
      </c>
      <c r="D408" s="201"/>
      <c r="E408" s="201">
        <f t="shared" si="12"/>
        <v>0</v>
      </c>
      <c r="F408" s="24" t="str">
        <f t="shared" si="13"/>
        <v/>
      </c>
    </row>
    <row r="409" s="191" customFormat="true" ht="17" customHeight="true" spans="1:6">
      <c r="A409" s="200">
        <v>2050501</v>
      </c>
      <c r="B409" s="200" t="s">
        <v>595</v>
      </c>
      <c r="C409" s="58">
        <v>0</v>
      </c>
      <c r="D409" s="58">
        <v>0</v>
      </c>
      <c r="E409" s="58">
        <f t="shared" si="12"/>
        <v>0</v>
      </c>
      <c r="F409" s="26" t="str">
        <f t="shared" si="13"/>
        <v/>
      </c>
    </row>
    <row r="410" s="191" customFormat="true" ht="17" customHeight="true" spans="1:6">
      <c r="A410" s="200">
        <v>2050502</v>
      </c>
      <c r="B410" s="200" t="s">
        <v>596</v>
      </c>
      <c r="C410" s="58">
        <v>0</v>
      </c>
      <c r="D410" s="58">
        <v>0</v>
      </c>
      <c r="E410" s="58">
        <f t="shared" si="12"/>
        <v>0</v>
      </c>
      <c r="F410" s="26" t="str">
        <f t="shared" si="13"/>
        <v/>
      </c>
    </row>
    <row r="411" s="191" customFormat="true" ht="17" customHeight="true" spans="1:6">
      <c r="A411" s="200">
        <v>2050599</v>
      </c>
      <c r="B411" s="200" t="s">
        <v>597</v>
      </c>
      <c r="C411" s="58">
        <v>0</v>
      </c>
      <c r="D411" s="58">
        <v>0</v>
      </c>
      <c r="E411" s="58">
        <f t="shared" si="12"/>
        <v>0</v>
      </c>
      <c r="F411" s="26" t="str">
        <f t="shared" si="13"/>
        <v/>
      </c>
    </row>
    <row r="412" s="51" customFormat="true" spans="1:6">
      <c r="A412" s="200">
        <v>20506</v>
      </c>
      <c r="B412" s="202" t="s">
        <v>598</v>
      </c>
      <c r="C412" s="201">
        <f>SUM(C413:C415)</f>
        <v>0</v>
      </c>
      <c r="D412" s="201"/>
      <c r="E412" s="201">
        <f t="shared" si="12"/>
        <v>0</v>
      </c>
      <c r="F412" s="24" t="str">
        <f t="shared" si="13"/>
        <v/>
      </c>
    </row>
    <row r="413" s="191" customFormat="true" ht="17" customHeight="true" spans="1:6">
      <c r="A413" s="200">
        <v>2050601</v>
      </c>
      <c r="B413" s="200" t="s">
        <v>599</v>
      </c>
      <c r="C413" s="58">
        <v>0</v>
      </c>
      <c r="D413" s="58">
        <v>0</v>
      </c>
      <c r="E413" s="58">
        <f t="shared" si="12"/>
        <v>0</v>
      </c>
      <c r="F413" s="26" t="str">
        <f t="shared" si="13"/>
        <v/>
      </c>
    </row>
    <row r="414" s="191" customFormat="true" ht="17" customHeight="true" spans="1:6">
      <c r="A414" s="200">
        <v>2050602</v>
      </c>
      <c r="B414" s="200" t="s">
        <v>600</v>
      </c>
      <c r="C414" s="58">
        <v>0</v>
      </c>
      <c r="D414" s="58">
        <v>0</v>
      </c>
      <c r="E414" s="58">
        <f t="shared" si="12"/>
        <v>0</v>
      </c>
      <c r="F414" s="26" t="str">
        <f t="shared" si="13"/>
        <v/>
      </c>
    </row>
    <row r="415" s="191" customFormat="true" ht="17" customHeight="true" spans="1:6">
      <c r="A415" s="200">
        <v>2050699</v>
      </c>
      <c r="B415" s="200" t="s">
        <v>601</v>
      </c>
      <c r="C415" s="58">
        <v>0</v>
      </c>
      <c r="D415" s="58">
        <v>0</v>
      </c>
      <c r="E415" s="58">
        <f t="shared" si="12"/>
        <v>0</v>
      </c>
      <c r="F415" s="26" t="str">
        <f t="shared" si="13"/>
        <v/>
      </c>
    </row>
    <row r="416" s="51" customFormat="true" spans="1:6">
      <c r="A416" s="200">
        <v>20507</v>
      </c>
      <c r="B416" s="202" t="s">
        <v>602</v>
      </c>
      <c r="C416" s="201">
        <v>225</v>
      </c>
      <c r="D416" s="201">
        <v>222</v>
      </c>
      <c r="E416" s="201">
        <f t="shared" si="12"/>
        <v>-3</v>
      </c>
      <c r="F416" s="24">
        <f t="shared" si="13"/>
        <v>-1.3</v>
      </c>
    </row>
    <row r="417" s="191" customFormat="true" ht="17" customHeight="true" spans="1:6">
      <c r="A417" s="200">
        <v>2050701</v>
      </c>
      <c r="B417" s="200" t="s">
        <v>603</v>
      </c>
      <c r="C417" s="58">
        <v>225</v>
      </c>
      <c r="D417" s="58">
        <v>222</v>
      </c>
      <c r="E417" s="58">
        <f t="shared" si="12"/>
        <v>-3</v>
      </c>
      <c r="F417" s="26">
        <f t="shared" si="13"/>
        <v>-1.3</v>
      </c>
    </row>
    <row r="418" s="191" customFormat="true" ht="17" customHeight="true" spans="1:6">
      <c r="A418" s="200">
        <v>2050702</v>
      </c>
      <c r="B418" s="200" t="s">
        <v>604</v>
      </c>
      <c r="C418" s="58">
        <v>0</v>
      </c>
      <c r="D418" s="58">
        <v>0</v>
      </c>
      <c r="E418" s="58">
        <f t="shared" si="12"/>
        <v>0</v>
      </c>
      <c r="F418" s="26" t="str">
        <f t="shared" si="13"/>
        <v/>
      </c>
    </row>
    <row r="419" s="191" customFormat="true" ht="17" customHeight="true" spans="1:6">
      <c r="A419" s="200">
        <v>2050799</v>
      </c>
      <c r="B419" s="200" t="s">
        <v>605</v>
      </c>
      <c r="C419" s="58">
        <v>0</v>
      </c>
      <c r="D419" s="58">
        <v>0</v>
      </c>
      <c r="E419" s="58">
        <f t="shared" si="12"/>
        <v>0</v>
      </c>
      <c r="F419" s="26" t="str">
        <f t="shared" si="13"/>
        <v/>
      </c>
    </row>
    <row r="420" s="51" customFormat="true" spans="1:6">
      <c r="A420" s="200">
        <v>20508</v>
      </c>
      <c r="B420" s="202" t="s">
        <v>606</v>
      </c>
      <c r="C420" s="201">
        <v>194</v>
      </c>
      <c r="D420" s="201">
        <v>198</v>
      </c>
      <c r="E420" s="201">
        <f t="shared" si="12"/>
        <v>4</v>
      </c>
      <c r="F420" s="24">
        <f t="shared" si="13"/>
        <v>2.1</v>
      </c>
    </row>
    <row r="421" s="191" customFormat="true" ht="17" customHeight="true" spans="1:6">
      <c r="A421" s="200">
        <v>2050801</v>
      </c>
      <c r="B421" s="200" t="s">
        <v>607</v>
      </c>
      <c r="C421" s="58">
        <v>0</v>
      </c>
      <c r="D421" s="58">
        <v>0</v>
      </c>
      <c r="E421" s="58">
        <f t="shared" si="12"/>
        <v>0</v>
      </c>
      <c r="F421" s="26" t="str">
        <f t="shared" si="13"/>
        <v/>
      </c>
    </row>
    <row r="422" s="191" customFormat="true" ht="17" customHeight="true" spans="1:6">
      <c r="A422" s="200">
        <v>2050802</v>
      </c>
      <c r="B422" s="200" t="s">
        <v>608</v>
      </c>
      <c r="C422" s="58">
        <v>194</v>
      </c>
      <c r="D422" s="58">
        <v>198</v>
      </c>
      <c r="E422" s="58">
        <f t="shared" si="12"/>
        <v>4</v>
      </c>
      <c r="F422" s="26">
        <f t="shared" si="13"/>
        <v>2.1</v>
      </c>
    </row>
    <row r="423" s="191" customFormat="true" ht="17" customHeight="true" spans="1:6">
      <c r="A423" s="200">
        <v>2050803</v>
      </c>
      <c r="B423" s="200" t="s">
        <v>609</v>
      </c>
      <c r="C423" s="58">
        <v>0</v>
      </c>
      <c r="D423" s="58">
        <v>0</v>
      </c>
      <c r="E423" s="58">
        <f t="shared" si="12"/>
        <v>0</v>
      </c>
      <c r="F423" s="26" t="str">
        <f t="shared" si="13"/>
        <v/>
      </c>
    </row>
    <row r="424" s="191" customFormat="true" ht="17" customHeight="true" spans="1:6">
      <c r="A424" s="200">
        <v>2050804</v>
      </c>
      <c r="B424" s="200" t="s">
        <v>610</v>
      </c>
      <c r="C424" s="58">
        <v>0</v>
      </c>
      <c r="D424" s="58">
        <v>0</v>
      </c>
      <c r="E424" s="58">
        <f t="shared" si="12"/>
        <v>0</v>
      </c>
      <c r="F424" s="26" t="str">
        <f t="shared" si="13"/>
        <v/>
      </c>
    </row>
    <row r="425" s="191" customFormat="true" ht="17" customHeight="true" spans="1:6">
      <c r="A425" s="200">
        <v>2050899</v>
      </c>
      <c r="B425" s="200" t="s">
        <v>611</v>
      </c>
      <c r="C425" s="58">
        <v>0</v>
      </c>
      <c r="D425" s="58">
        <v>0</v>
      </c>
      <c r="E425" s="58">
        <f t="shared" si="12"/>
        <v>0</v>
      </c>
      <c r="F425" s="26" t="str">
        <f t="shared" si="13"/>
        <v/>
      </c>
    </row>
    <row r="426" s="51" customFormat="true" spans="1:6">
      <c r="A426" s="200">
        <v>20509</v>
      </c>
      <c r="B426" s="202" t="s">
        <v>612</v>
      </c>
      <c r="C426" s="201">
        <v>1008</v>
      </c>
      <c r="D426" s="201">
        <v>892</v>
      </c>
      <c r="E426" s="201">
        <f t="shared" si="12"/>
        <v>-116</v>
      </c>
      <c r="F426" s="24">
        <f t="shared" si="13"/>
        <v>-11.5</v>
      </c>
    </row>
    <row r="427" s="191" customFormat="true" ht="17" customHeight="true" spans="1:6">
      <c r="A427" s="200">
        <v>2050901</v>
      </c>
      <c r="B427" s="200" t="s">
        <v>613</v>
      </c>
      <c r="C427" s="58">
        <v>165</v>
      </c>
      <c r="D427" s="58">
        <v>11</v>
      </c>
      <c r="E427" s="58">
        <f t="shared" si="12"/>
        <v>-154</v>
      </c>
      <c r="F427" s="26">
        <f t="shared" si="13"/>
        <v>-93.3</v>
      </c>
    </row>
    <row r="428" s="191" customFormat="true" ht="17" customHeight="true" spans="1:6">
      <c r="A428" s="200">
        <v>2050902</v>
      </c>
      <c r="B428" s="200" t="s">
        <v>614</v>
      </c>
      <c r="C428" s="58">
        <v>235</v>
      </c>
      <c r="D428" s="58">
        <v>0</v>
      </c>
      <c r="E428" s="58">
        <f t="shared" si="12"/>
        <v>-235</v>
      </c>
      <c r="F428" s="26">
        <f t="shared" si="13"/>
        <v>-100</v>
      </c>
    </row>
    <row r="429" s="191" customFormat="true" ht="17" customHeight="true" spans="1:6">
      <c r="A429" s="200">
        <v>2050903</v>
      </c>
      <c r="B429" s="200" t="s">
        <v>615</v>
      </c>
      <c r="C429" s="58">
        <v>0</v>
      </c>
      <c r="D429" s="58">
        <v>0</v>
      </c>
      <c r="E429" s="58">
        <f t="shared" si="12"/>
        <v>0</v>
      </c>
      <c r="F429" s="26" t="str">
        <f t="shared" si="13"/>
        <v/>
      </c>
    </row>
    <row r="430" s="191" customFormat="true" ht="17" customHeight="true" spans="1:6">
      <c r="A430" s="200">
        <v>2050904</v>
      </c>
      <c r="B430" s="200" t="s">
        <v>616</v>
      </c>
      <c r="C430" s="58">
        <v>0</v>
      </c>
      <c r="D430" s="58">
        <v>0</v>
      </c>
      <c r="E430" s="58">
        <f t="shared" si="12"/>
        <v>0</v>
      </c>
      <c r="F430" s="26" t="str">
        <f t="shared" si="13"/>
        <v/>
      </c>
    </row>
    <row r="431" s="191" customFormat="true" ht="17" customHeight="true" spans="1:6">
      <c r="A431" s="200">
        <v>2050905</v>
      </c>
      <c r="B431" s="200" t="s">
        <v>617</v>
      </c>
      <c r="C431" s="58">
        <v>0</v>
      </c>
      <c r="D431" s="58">
        <v>0</v>
      </c>
      <c r="E431" s="58">
        <f t="shared" si="12"/>
        <v>0</v>
      </c>
      <c r="F431" s="26" t="str">
        <f t="shared" si="13"/>
        <v/>
      </c>
    </row>
    <row r="432" s="191" customFormat="true" ht="17" customHeight="true" spans="1:6">
      <c r="A432" s="200">
        <v>2050999</v>
      </c>
      <c r="B432" s="200" t="s">
        <v>618</v>
      </c>
      <c r="C432" s="58">
        <v>608</v>
      </c>
      <c r="D432" s="58">
        <v>881</v>
      </c>
      <c r="E432" s="58">
        <f t="shared" si="12"/>
        <v>273</v>
      </c>
      <c r="F432" s="26">
        <f t="shared" si="13"/>
        <v>44.9</v>
      </c>
    </row>
    <row r="433" s="51" customFormat="true" spans="1:6">
      <c r="A433" s="200">
        <v>20599</v>
      </c>
      <c r="B433" s="202" t="s">
        <v>619</v>
      </c>
      <c r="C433" s="201">
        <f>C434</f>
        <v>0</v>
      </c>
      <c r="D433" s="201"/>
      <c r="E433" s="201">
        <f t="shared" si="12"/>
        <v>0</v>
      </c>
      <c r="F433" s="24" t="str">
        <f t="shared" si="13"/>
        <v/>
      </c>
    </row>
    <row r="434" s="191" customFormat="true" ht="17" customHeight="true" spans="1:6">
      <c r="A434" s="200">
        <v>2059999</v>
      </c>
      <c r="B434" s="200" t="s">
        <v>620</v>
      </c>
      <c r="C434" s="58">
        <v>0</v>
      </c>
      <c r="D434" s="58">
        <v>0</v>
      </c>
      <c r="E434" s="58">
        <f t="shared" si="12"/>
        <v>0</v>
      </c>
      <c r="F434" s="26" t="str">
        <f t="shared" si="13"/>
        <v/>
      </c>
    </row>
    <row r="435" s="51" customFormat="true" spans="1:6">
      <c r="A435" s="202">
        <v>206</v>
      </c>
      <c r="B435" s="202" t="s">
        <v>621</v>
      </c>
      <c r="C435" s="201">
        <f>SUM(C436,C441,C450,C456,C461,C466,C471,C478,C482,C486)</f>
        <v>882</v>
      </c>
      <c r="D435" s="201">
        <f>SUM(D436,D441,D450,D456,D461,D466,D471,D478,D482,D486)</f>
        <v>1252</v>
      </c>
      <c r="E435" s="201">
        <f t="shared" si="12"/>
        <v>370</v>
      </c>
      <c r="F435" s="24">
        <f t="shared" si="13"/>
        <v>42</v>
      </c>
    </row>
    <row r="436" s="51" customFormat="true" spans="1:6">
      <c r="A436" s="200">
        <v>20601</v>
      </c>
      <c r="B436" s="202" t="s">
        <v>622</v>
      </c>
      <c r="C436" s="201">
        <v>431</v>
      </c>
      <c r="D436" s="201">
        <v>540</v>
      </c>
      <c r="E436" s="201">
        <f t="shared" si="12"/>
        <v>109</v>
      </c>
      <c r="F436" s="24">
        <f t="shared" si="13"/>
        <v>25.3</v>
      </c>
    </row>
    <row r="437" s="191" customFormat="true" ht="17" customHeight="true" spans="1:6">
      <c r="A437" s="200">
        <v>2060101</v>
      </c>
      <c r="B437" s="200" t="s">
        <v>345</v>
      </c>
      <c r="C437" s="58">
        <v>389</v>
      </c>
      <c r="D437" s="58">
        <v>526</v>
      </c>
      <c r="E437" s="58">
        <f t="shared" si="12"/>
        <v>137</v>
      </c>
      <c r="F437" s="26">
        <f t="shared" si="13"/>
        <v>35.2</v>
      </c>
    </row>
    <row r="438" s="191" customFormat="true" ht="17" customHeight="true" spans="1:6">
      <c r="A438" s="200">
        <v>2060102</v>
      </c>
      <c r="B438" s="200" t="s">
        <v>346</v>
      </c>
      <c r="C438" s="58">
        <v>41</v>
      </c>
      <c r="D438" s="58">
        <v>12</v>
      </c>
      <c r="E438" s="58">
        <f t="shared" si="12"/>
        <v>-29</v>
      </c>
      <c r="F438" s="26">
        <f t="shared" si="13"/>
        <v>-70.7</v>
      </c>
    </row>
    <row r="439" s="191" customFormat="true" ht="17" customHeight="true" spans="1:6">
      <c r="A439" s="200">
        <v>2060103</v>
      </c>
      <c r="B439" s="200" t="s">
        <v>347</v>
      </c>
      <c r="C439" s="58">
        <v>0</v>
      </c>
      <c r="D439" s="58">
        <v>0</v>
      </c>
      <c r="E439" s="58">
        <f t="shared" si="12"/>
        <v>0</v>
      </c>
      <c r="F439" s="26" t="str">
        <f t="shared" si="13"/>
        <v/>
      </c>
    </row>
    <row r="440" s="191" customFormat="true" ht="17" customHeight="true" spans="1:6">
      <c r="A440" s="200">
        <v>2060199</v>
      </c>
      <c r="B440" s="200" t="s">
        <v>623</v>
      </c>
      <c r="C440" s="58">
        <v>1</v>
      </c>
      <c r="D440" s="58">
        <v>2</v>
      </c>
      <c r="E440" s="58">
        <f t="shared" si="12"/>
        <v>1</v>
      </c>
      <c r="F440" s="26">
        <f t="shared" si="13"/>
        <v>100</v>
      </c>
    </row>
    <row r="441" s="51" customFormat="true" spans="1:6">
      <c r="A441" s="200">
        <v>20602</v>
      </c>
      <c r="B441" s="202" t="s">
        <v>624</v>
      </c>
      <c r="C441" s="201">
        <f>SUM(C442:C449)</f>
        <v>0</v>
      </c>
      <c r="D441" s="201"/>
      <c r="E441" s="201">
        <f t="shared" si="12"/>
        <v>0</v>
      </c>
      <c r="F441" s="24" t="str">
        <f t="shared" si="13"/>
        <v/>
      </c>
    </row>
    <row r="442" s="191" customFormat="true" ht="17" customHeight="true" spans="1:6">
      <c r="A442" s="200">
        <v>2060201</v>
      </c>
      <c r="B442" s="200" t="s">
        <v>625</v>
      </c>
      <c r="C442" s="58">
        <v>0</v>
      </c>
      <c r="D442" s="58">
        <v>0</v>
      </c>
      <c r="E442" s="58">
        <f t="shared" si="12"/>
        <v>0</v>
      </c>
      <c r="F442" s="26" t="str">
        <f t="shared" si="13"/>
        <v/>
      </c>
    </row>
    <row r="443" s="191" customFormat="true" ht="17" customHeight="true" spans="1:6">
      <c r="A443" s="200">
        <v>2060203</v>
      </c>
      <c r="B443" s="200" t="s">
        <v>626</v>
      </c>
      <c r="C443" s="58">
        <v>0</v>
      </c>
      <c r="D443" s="58">
        <v>0</v>
      </c>
      <c r="E443" s="58">
        <f t="shared" si="12"/>
        <v>0</v>
      </c>
      <c r="F443" s="26" t="str">
        <f t="shared" si="13"/>
        <v/>
      </c>
    </row>
    <row r="444" s="191" customFormat="true" ht="17" customHeight="true" spans="1:6">
      <c r="A444" s="200">
        <v>2060204</v>
      </c>
      <c r="B444" s="200" t="s">
        <v>627</v>
      </c>
      <c r="C444" s="58">
        <v>0</v>
      </c>
      <c r="D444" s="58">
        <v>0</v>
      </c>
      <c r="E444" s="58">
        <f t="shared" si="12"/>
        <v>0</v>
      </c>
      <c r="F444" s="26" t="str">
        <f t="shared" si="13"/>
        <v/>
      </c>
    </row>
    <row r="445" s="191" customFormat="true" ht="17" customHeight="true" spans="1:6">
      <c r="A445" s="200">
        <v>2060205</v>
      </c>
      <c r="B445" s="200" t="s">
        <v>628</v>
      </c>
      <c r="C445" s="58">
        <v>0</v>
      </c>
      <c r="D445" s="58">
        <v>0</v>
      </c>
      <c r="E445" s="58">
        <f t="shared" si="12"/>
        <v>0</v>
      </c>
      <c r="F445" s="26" t="str">
        <f t="shared" si="13"/>
        <v/>
      </c>
    </row>
    <row r="446" s="191" customFormat="true" ht="17" customHeight="true" spans="1:6">
      <c r="A446" s="200">
        <v>2060206</v>
      </c>
      <c r="B446" s="200" t="s">
        <v>629</v>
      </c>
      <c r="C446" s="58">
        <v>0</v>
      </c>
      <c r="D446" s="58">
        <v>0</v>
      </c>
      <c r="E446" s="58">
        <f t="shared" si="12"/>
        <v>0</v>
      </c>
      <c r="F446" s="26" t="str">
        <f t="shared" si="13"/>
        <v/>
      </c>
    </row>
    <row r="447" s="191" customFormat="true" ht="17" customHeight="true" spans="1:6">
      <c r="A447" s="200">
        <v>2060207</v>
      </c>
      <c r="B447" s="200" t="s">
        <v>630</v>
      </c>
      <c r="C447" s="58">
        <v>0</v>
      </c>
      <c r="D447" s="58">
        <v>0</v>
      </c>
      <c r="E447" s="58">
        <f t="shared" si="12"/>
        <v>0</v>
      </c>
      <c r="F447" s="26" t="str">
        <f t="shared" si="13"/>
        <v/>
      </c>
    </row>
    <row r="448" s="191" customFormat="true" ht="17" customHeight="true" spans="1:6">
      <c r="A448" s="200">
        <v>2060208</v>
      </c>
      <c r="B448" s="200" t="s">
        <v>631</v>
      </c>
      <c r="C448" s="58">
        <v>0</v>
      </c>
      <c r="D448" s="58">
        <v>0</v>
      </c>
      <c r="E448" s="58">
        <f t="shared" si="12"/>
        <v>0</v>
      </c>
      <c r="F448" s="26" t="str">
        <f t="shared" si="13"/>
        <v/>
      </c>
    </row>
    <row r="449" s="191" customFormat="true" ht="17" customHeight="true" spans="1:6">
      <c r="A449" s="200">
        <v>2060299</v>
      </c>
      <c r="B449" s="200" t="s">
        <v>632</v>
      </c>
      <c r="C449" s="58">
        <v>0</v>
      </c>
      <c r="D449" s="58">
        <v>0</v>
      </c>
      <c r="E449" s="58">
        <f t="shared" si="12"/>
        <v>0</v>
      </c>
      <c r="F449" s="26" t="str">
        <f t="shared" si="13"/>
        <v/>
      </c>
    </row>
    <row r="450" s="51" customFormat="true" spans="1:6">
      <c r="A450" s="200">
        <v>20603</v>
      </c>
      <c r="B450" s="202" t="s">
        <v>633</v>
      </c>
      <c r="C450" s="201">
        <v>7</v>
      </c>
      <c r="D450" s="201"/>
      <c r="E450" s="201">
        <f t="shared" si="12"/>
        <v>-7</v>
      </c>
      <c r="F450" s="24">
        <f t="shared" si="13"/>
        <v>-100</v>
      </c>
    </row>
    <row r="451" s="191" customFormat="true" ht="17" customHeight="true" spans="1:6">
      <c r="A451" s="200">
        <v>2060301</v>
      </c>
      <c r="B451" s="200" t="s">
        <v>625</v>
      </c>
      <c r="C451" s="58">
        <v>0</v>
      </c>
      <c r="D451" s="58">
        <v>0</v>
      </c>
      <c r="E451" s="58">
        <f t="shared" si="12"/>
        <v>0</v>
      </c>
      <c r="F451" s="26" t="str">
        <f t="shared" si="13"/>
        <v/>
      </c>
    </row>
    <row r="452" s="191" customFormat="true" ht="17" customHeight="true" spans="1:6">
      <c r="A452" s="200">
        <v>2060302</v>
      </c>
      <c r="B452" s="200" t="s">
        <v>634</v>
      </c>
      <c r="C452" s="58">
        <v>7</v>
      </c>
      <c r="D452" s="58">
        <v>0</v>
      </c>
      <c r="E452" s="58">
        <f t="shared" si="12"/>
        <v>-7</v>
      </c>
      <c r="F452" s="26">
        <f t="shared" si="13"/>
        <v>-100</v>
      </c>
    </row>
    <row r="453" s="191" customFormat="true" ht="17" customHeight="true" spans="1:6">
      <c r="A453" s="200">
        <v>2060303</v>
      </c>
      <c r="B453" s="200" t="s">
        <v>635</v>
      </c>
      <c r="C453" s="58">
        <v>0</v>
      </c>
      <c r="D453" s="58">
        <v>0</v>
      </c>
      <c r="E453" s="58">
        <f t="shared" ref="E453:E516" si="14">D453-C453</f>
        <v>0</v>
      </c>
      <c r="F453" s="26" t="str">
        <f t="shared" ref="F453:F516" si="15">IF(C453&lt;&gt;0,ROUND(100*(D453/C453-1),1),"")</f>
        <v/>
      </c>
    </row>
    <row r="454" s="191" customFormat="true" ht="17" customHeight="true" spans="1:6">
      <c r="A454" s="200">
        <v>2060304</v>
      </c>
      <c r="B454" s="200" t="s">
        <v>636</v>
      </c>
      <c r="C454" s="58">
        <v>0</v>
      </c>
      <c r="D454" s="58">
        <v>0</v>
      </c>
      <c r="E454" s="58">
        <f t="shared" si="14"/>
        <v>0</v>
      </c>
      <c r="F454" s="26" t="str">
        <f t="shared" si="15"/>
        <v/>
      </c>
    </row>
    <row r="455" s="191" customFormat="true" ht="17" customHeight="true" spans="1:6">
      <c r="A455" s="200">
        <v>2060399</v>
      </c>
      <c r="B455" s="200" t="s">
        <v>637</v>
      </c>
      <c r="C455" s="58">
        <v>0</v>
      </c>
      <c r="D455" s="58">
        <v>0</v>
      </c>
      <c r="E455" s="58">
        <f t="shared" si="14"/>
        <v>0</v>
      </c>
      <c r="F455" s="26" t="str">
        <f t="shared" si="15"/>
        <v/>
      </c>
    </row>
    <row r="456" s="51" customFormat="true" spans="1:6">
      <c r="A456" s="200">
        <v>20604</v>
      </c>
      <c r="B456" s="202" t="s">
        <v>638</v>
      </c>
      <c r="C456" s="201">
        <v>150</v>
      </c>
      <c r="D456" s="201"/>
      <c r="E456" s="201">
        <f t="shared" si="14"/>
        <v>-150</v>
      </c>
      <c r="F456" s="24">
        <f t="shared" si="15"/>
        <v>-100</v>
      </c>
    </row>
    <row r="457" s="191" customFormat="true" ht="17" customHeight="true" spans="1:6">
      <c r="A457" s="200">
        <v>2060401</v>
      </c>
      <c r="B457" s="200" t="s">
        <v>625</v>
      </c>
      <c r="C457" s="58">
        <v>0</v>
      </c>
      <c r="D457" s="58">
        <v>0</v>
      </c>
      <c r="E457" s="58">
        <f t="shared" si="14"/>
        <v>0</v>
      </c>
      <c r="F457" s="26" t="str">
        <f t="shared" si="15"/>
        <v/>
      </c>
    </row>
    <row r="458" s="191" customFormat="true" ht="17" customHeight="true" spans="1:6">
      <c r="A458" s="200">
        <v>2060404</v>
      </c>
      <c r="B458" s="200" t="s">
        <v>639</v>
      </c>
      <c r="C458" s="58">
        <v>0</v>
      </c>
      <c r="D458" s="58">
        <v>0</v>
      </c>
      <c r="E458" s="58">
        <f t="shared" si="14"/>
        <v>0</v>
      </c>
      <c r="F458" s="26" t="str">
        <f t="shared" si="15"/>
        <v/>
      </c>
    </row>
    <row r="459" s="191" customFormat="true" ht="17" customHeight="true" spans="1:6">
      <c r="A459" s="200">
        <v>2060405</v>
      </c>
      <c r="B459" s="200" t="s">
        <v>640</v>
      </c>
      <c r="C459" s="58">
        <v>0</v>
      </c>
      <c r="D459" s="58">
        <v>0</v>
      </c>
      <c r="E459" s="58">
        <f t="shared" si="14"/>
        <v>0</v>
      </c>
      <c r="F459" s="26" t="str">
        <f t="shared" si="15"/>
        <v/>
      </c>
    </row>
    <row r="460" s="191" customFormat="true" ht="17" customHeight="true" spans="1:6">
      <c r="A460" s="200">
        <v>2060499</v>
      </c>
      <c r="B460" s="200" t="s">
        <v>641</v>
      </c>
      <c r="C460" s="58">
        <v>150</v>
      </c>
      <c r="D460" s="58">
        <v>0</v>
      </c>
      <c r="E460" s="58">
        <f t="shared" si="14"/>
        <v>-150</v>
      </c>
      <c r="F460" s="26">
        <f t="shared" si="15"/>
        <v>-100</v>
      </c>
    </row>
    <row r="461" s="51" customFormat="true" spans="1:6">
      <c r="A461" s="200">
        <v>20605</v>
      </c>
      <c r="B461" s="202" t="s">
        <v>642</v>
      </c>
      <c r="C461" s="201">
        <v>245</v>
      </c>
      <c r="D461" s="201">
        <v>676</v>
      </c>
      <c r="E461" s="201">
        <f t="shared" si="14"/>
        <v>431</v>
      </c>
      <c r="F461" s="24">
        <f t="shared" si="15"/>
        <v>175.9</v>
      </c>
    </row>
    <row r="462" s="191" customFormat="true" ht="17" customHeight="true" spans="1:6">
      <c r="A462" s="200">
        <v>2060501</v>
      </c>
      <c r="B462" s="200" t="s">
        <v>625</v>
      </c>
      <c r="C462" s="58">
        <v>0</v>
      </c>
      <c r="D462" s="58">
        <v>0</v>
      </c>
      <c r="E462" s="58">
        <f t="shared" si="14"/>
        <v>0</v>
      </c>
      <c r="F462" s="26" t="str">
        <f t="shared" si="15"/>
        <v/>
      </c>
    </row>
    <row r="463" s="191" customFormat="true" ht="17" customHeight="true" spans="1:6">
      <c r="A463" s="200">
        <v>2060502</v>
      </c>
      <c r="B463" s="200" t="s">
        <v>643</v>
      </c>
      <c r="C463" s="58">
        <v>0</v>
      </c>
      <c r="D463" s="58">
        <v>0</v>
      </c>
      <c r="E463" s="58">
        <f t="shared" si="14"/>
        <v>0</v>
      </c>
      <c r="F463" s="26" t="str">
        <f t="shared" si="15"/>
        <v/>
      </c>
    </row>
    <row r="464" s="191" customFormat="true" ht="17" customHeight="true" spans="1:6">
      <c r="A464" s="200">
        <v>2060503</v>
      </c>
      <c r="B464" s="200" t="s">
        <v>644</v>
      </c>
      <c r="C464" s="58">
        <v>0</v>
      </c>
      <c r="D464" s="58">
        <v>0</v>
      </c>
      <c r="E464" s="58">
        <f t="shared" si="14"/>
        <v>0</v>
      </c>
      <c r="F464" s="26" t="str">
        <f t="shared" si="15"/>
        <v/>
      </c>
    </row>
    <row r="465" s="191" customFormat="true" ht="17" customHeight="true" spans="1:6">
      <c r="A465" s="200">
        <v>2060599</v>
      </c>
      <c r="B465" s="200" t="s">
        <v>645</v>
      </c>
      <c r="C465" s="58">
        <v>245</v>
      </c>
      <c r="D465" s="58">
        <v>676</v>
      </c>
      <c r="E465" s="58">
        <f t="shared" si="14"/>
        <v>431</v>
      </c>
      <c r="F465" s="26">
        <f t="shared" si="15"/>
        <v>175.9</v>
      </c>
    </row>
    <row r="466" s="51" customFormat="true" spans="1:6">
      <c r="A466" s="200">
        <v>20606</v>
      </c>
      <c r="B466" s="202" t="s">
        <v>646</v>
      </c>
      <c r="C466" s="201">
        <f>SUM(C467:C470)</f>
        <v>0</v>
      </c>
      <c r="D466" s="201"/>
      <c r="E466" s="201">
        <f t="shared" si="14"/>
        <v>0</v>
      </c>
      <c r="F466" s="24" t="str">
        <f t="shared" si="15"/>
        <v/>
      </c>
    </row>
    <row r="467" s="191" customFormat="true" ht="17" customHeight="true" spans="1:6">
      <c r="A467" s="200">
        <v>2060601</v>
      </c>
      <c r="B467" s="200" t="s">
        <v>647</v>
      </c>
      <c r="C467" s="58">
        <v>0</v>
      </c>
      <c r="D467" s="58">
        <v>0</v>
      </c>
      <c r="E467" s="58">
        <f t="shared" si="14"/>
        <v>0</v>
      </c>
      <c r="F467" s="26" t="str">
        <f t="shared" si="15"/>
        <v/>
      </c>
    </row>
    <row r="468" s="191" customFormat="true" ht="17" customHeight="true" spans="1:6">
      <c r="A468" s="200">
        <v>2060602</v>
      </c>
      <c r="B468" s="200" t="s">
        <v>648</v>
      </c>
      <c r="C468" s="58">
        <v>0</v>
      </c>
      <c r="D468" s="58">
        <v>0</v>
      </c>
      <c r="E468" s="58">
        <f t="shared" si="14"/>
        <v>0</v>
      </c>
      <c r="F468" s="26" t="str">
        <f t="shared" si="15"/>
        <v/>
      </c>
    </row>
    <row r="469" s="191" customFormat="true" ht="17" customHeight="true" spans="1:6">
      <c r="A469" s="200">
        <v>2060603</v>
      </c>
      <c r="B469" s="200" t="s">
        <v>649</v>
      </c>
      <c r="C469" s="58">
        <v>0</v>
      </c>
      <c r="D469" s="58">
        <v>0</v>
      </c>
      <c r="E469" s="58">
        <f t="shared" si="14"/>
        <v>0</v>
      </c>
      <c r="F469" s="26" t="str">
        <f t="shared" si="15"/>
        <v/>
      </c>
    </row>
    <row r="470" s="191" customFormat="true" ht="17" customHeight="true" spans="1:6">
      <c r="A470" s="200">
        <v>2060699</v>
      </c>
      <c r="B470" s="200" t="s">
        <v>650</v>
      </c>
      <c r="C470" s="58">
        <v>0</v>
      </c>
      <c r="D470" s="58">
        <v>0</v>
      </c>
      <c r="E470" s="58">
        <f t="shared" si="14"/>
        <v>0</v>
      </c>
      <c r="F470" s="26" t="str">
        <f t="shared" si="15"/>
        <v/>
      </c>
    </row>
    <row r="471" s="51" customFormat="true" spans="1:6">
      <c r="A471" s="200">
        <v>20607</v>
      </c>
      <c r="B471" s="202" t="s">
        <v>651</v>
      </c>
      <c r="C471" s="201">
        <v>38</v>
      </c>
      <c r="D471" s="201">
        <v>23</v>
      </c>
      <c r="E471" s="201">
        <f t="shared" si="14"/>
        <v>-15</v>
      </c>
      <c r="F471" s="24">
        <f t="shared" si="15"/>
        <v>-39.5</v>
      </c>
    </row>
    <row r="472" s="191" customFormat="true" ht="17" customHeight="true" spans="1:6">
      <c r="A472" s="200">
        <v>2060701</v>
      </c>
      <c r="B472" s="200" t="s">
        <v>625</v>
      </c>
      <c r="C472" s="58">
        <v>0</v>
      </c>
      <c r="D472" s="58">
        <v>0</v>
      </c>
      <c r="E472" s="58">
        <f t="shared" si="14"/>
        <v>0</v>
      </c>
      <c r="F472" s="26" t="str">
        <f t="shared" si="15"/>
        <v/>
      </c>
    </row>
    <row r="473" s="191" customFormat="true" ht="17" customHeight="true" spans="1:6">
      <c r="A473" s="200">
        <v>2060702</v>
      </c>
      <c r="B473" s="200" t="s">
        <v>652</v>
      </c>
      <c r="C473" s="58">
        <v>16</v>
      </c>
      <c r="D473" s="58">
        <v>5</v>
      </c>
      <c r="E473" s="58">
        <f t="shared" si="14"/>
        <v>-11</v>
      </c>
      <c r="F473" s="26">
        <f t="shared" si="15"/>
        <v>-68.8</v>
      </c>
    </row>
    <row r="474" s="191" customFormat="true" ht="17" customHeight="true" spans="1:6">
      <c r="A474" s="200">
        <v>2060703</v>
      </c>
      <c r="B474" s="200" t="s">
        <v>653</v>
      </c>
      <c r="C474" s="58">
        <v>0</v>
      </c>
      <c r="D474" s="58">
        <v>0</v>
      </c>
      <c r="E474" s="58">
        <f t="shared" si="14"/>
        <v>0</v>
      </c>
      <c r="F474" s="26" t="str">
        <f t="shared" si="15"/>
        <v/>
      </c>
    </row>
    <row r="475" s="191" customFormat="true" ht="17" customHeight="true" spans="1:6">
      <c r="A475" s="200">
        <v>2060704</v>
      </c>
      <c r="B475" s="200" t="s">
        <v>654</v>
      </c>
      <c r="C475" s="58">
        <v>0</v>
      </c>
      <c r="D475" s="58">
        <v>0</v>
      </c>
      <c r="E475" s="58">
        <f t="shared" si="14"/>
        <v>0</v>
      </c>
      <c r="F475" s="26" t="str">
        <f t="shared" si="15"/>
        <v/>
      </c>
    </row>
    <row r="476" s="191" customFormat="true" ht="17" customHeight="true" spans="1:6">
      <c r="A476" s="200">
        <v>2060705</v>
      </c>
      <c r="B476" s="200" t="s">
        <v>655</v>
      </c>
      <c r="C476" s="58">
        <v>17</v>
      </c>
      <c r="D476" s="58">
        <v>18</v>
      </c>
      <c r="E476" s="58">
        <f t="shared" si="14"/>
        <v>1</v>
      </c>
      <c r="F476" s="26">
        <f t="shared" si="15"/>
        <v>5.9</v>
      </c>
    </row>
    <row r="477" s="191" customFormat="true" ht="17" customHeight="true" spans="1:6">
      <c r="A477" s="200">
        <v>2060799</v>
      </c>
      <c r="B477" s="200" t="s">
        <v>656</v>
      </c>
      <c r="C477" s="58">
        <v>5</v>
      </c>
      <c r="D477" s="58">
        <v>0</v>
      </c>
      <c r="E477" s="58">
        <f t="shared" si="14"/>
        <v>-5</v>
      </c>
      <c r="F477" s="26">
        <f t="shared" si="15"/>
        <v>-100</v>
      </c>
    </row>
    <row r="478" s="51" customFormat="true" spans="1:6">
      <c r="A478" s="200">
        <v>20608</v>
      </c>
      <c r="B478" s="202" t="s">
        <v>657</v>
      </c>
      <c r="C478" s="201">
        <f>SUM(C479:C481)</f>
        <v>0</v>
      </c>
      <c r="D478" s="201"/>
      <c r="E478" s="201">
        <f t="shared" si="14"/>
        <v>0</v>
      </c>
      <c r="F478" s="24" t="str">
        <f t="shared" si="15"/>
        <v/>
      </c>
    </row>
    <row r="479" s="191" customFormat="true" ht="17" customHeight="true" spans="1:6">
      <c r="A479" s="200">
        <v>2060801</v>
      </c>
      <c r="B479" s="200" t="s">
        <v>658</v>
      </c>
      <c r="C479" s="58">
        <v>0</v>
      </c>
      <c r="D479" s="58">
        <v>0</v>
      </c>
      <c r="E479" s="58">
        <f t="shared" si="14"/>
        <v>0</v>
      </c>
      <c r="F479" s="26" t="str">
        <f t="shared" si="15"/>
        <v/>
      </c>
    </row>
    <row r="480" s="191" customFormat="true" ht="17" customHeight="true" spans="1:6">
      <c r="A480" s="200">
        <v>2060802</v>
      </c>
      <c r="B480" s="200" t="s">
        <v>659</v>
      </c>
      <c r="C480" s="58">
        <v>0</v>
      </c>
      <c r="D480" s="58">
        <v>0</v>
      </c>
      <c r="E480" s="58">
        <f t="shared" si="14"/>
        <v>0</v>
      </c>
      <c r="F480" s="26" t="str">
        <f t="shared" si="15"/>
        <v/>
      </c>
    </row>
    <row r="481" s="191" customFormat="true" ht="17" customHeight="true" spans="1:6">
      <c r="A481" s="200">
        <v>2060899</v>
      </c>
      <c r="B481" s="200" t="s">
        <v>660</v>
      </c>
      <c r="C481" s="58">
        <v>0</v>
      </c>
      <c r="D481" s="58">
        <v>0</v>
      </c>
      <c r="E481" s="58">
        <f t="shared" si="14"/>
        <v>0</v>
      </c>
      <c r="F481" s="26" t="str">
        <f t="shared" si="15"/>
        <v/>
      </c>
    </row>
    <row r="482" s="51" customFormat="true" spans="1:6">
      <c r="A482" s="200">
        <v>20609</v>
      </c>
      <c r="B482" s="202" t="s">
        <v>661</v>
      </c>
      <c r="C482" s="201">
        <f>SUM(C483:C485)</f>
        <v>0</v>
      </c>
      <c r="D482" s="201"/>
      <c r="E482" s="201">
        <f t="shared" si="14"/>
        <v>0</v>
      </c>
      <c r="F482" s="24" t="str">
        <f t="shared" si="15"/>
        <v/>
      </c>
    </row>
    <row r="483" s="191" customFormat="true" ht="17" customHeight="true" spans="1:6">
      <c r="A483" s="200">
        <v>2060901</v>
      </c>
      <c r="B483" s="200" t="s">
        <v>662</v>
      </c>
      <c r="C483" s="58">
        <v>0</v>
      </c>
      <c r="D483" s="58">
        <v>0</v>
      </c>
      <c r="E483" s="58">
        <f t="shared" si="14"/>
        <v>0</v>
      </c>
      <c r="F483" s="26" t="str">
        <f t="shared" si="15"/>
        <v/>
      </c>
    </row>
    <row r="484" s="191" customFormat="true" ht="17" customHeight="true" spans="1:6">
      <c r="A484" s="200">
        <v>2060902</v>
      </c>
      <c r="B484" s="200" t="s">
        <v>663</v>
      </c>
      <c r="C484" s="58">
        <v>0</v>
      </c>
      <c r="D484" s="58">
        <v>0</v>
      </c>
      <c r="E484" s="58">
        <f t="shared" si="14"/>
        <v>0</v>
      </c>
      <c r="F484" s="26" t="str">
        <f t="shared" si="15"/>
        <v/>
      </c>
    </row>
    <row r="485" s="191" customFormat="true" ht="17" customHeight="true" spans="1:6">
      <c r="A485" s="200">
        <v>2060999</v>
      </c>
      <c r="B485" s="200" t="s">
        <v>664</v>
      </c>
      <c r="C485" s="58">
        <v>0</v>
      </c>
      <c r="D485" s="58">
        <v>0</v>
      </c>
      <c r="E485" s="58">
        <f t="shared" si="14"/>
        <v>0</v>
      </c>
      <c r="F485" s="26" t="str">
        <f t="shared" si="15"/>
        <v/>
      </c>
    </row>
    <row r="486" s="51" customFormat="true" spans="1:6">
      <c r="A486" s="200">
        <v>20699</v>
      </c>
      <c r="B486" s="202" t="s">
        <v>665</v>
      </c>
      <c r="C486" s="201">
        <v>11</v>
      </c>
      <c r="D486" s="201">
        <v>13</v>
      </c>
      <c r="E486" s="201">
        <f t="shared" si="14"/>
        <v>2</v>
      </c>
      <c r="F486" s="24">
        <f t="shared" si="15"/>
        <v>18.2</v>
      </c>
    </row>
    <row r="487" s="191" customFormat="true" ht="17" customHeight="true" spans="1:6">
      <c r="A487" s="200">
        <v>2069901</v>
      </c>
      <c r="B487" s="200" t="s">
        <v>666</v>
      </c>
      <c r="C487" s="58">
        <v>0</v>
      </c>
      <c r="D487" s="58">
        <v>0</v>
      </c>
      <c r="E487" s="58">
        <f t="shared" si="14"/>
        <v>0</v>
      </c>
      <c r="F487" s="26" t="str">
        <f t="shared" si="15"/>
        <v/>
      </c>
    </row>
    <row r="488" s="191" customFormat="true" ht="17" customHeight="true" spans="1:6">
      <c r="A488" s="200">
        <v>2069902</v>
      </c>
      <c r="B488" s="200" t="s">
        <v>667</v>
      </c>
      <c r="C488" s="58">
        <v>0</v>
      </c>
      <c r="D488" s="58">
        <v>0</v>
      </c>
      <c r="E488" s="58">
        <f t="shared" si="14"/>
        <v>0</v>
      </c>
      <c r="F488" s="26" t="str">
        <f t="shared" si="15"/>
        <v/>
      </c>
    </row>
    <row r="489" s="191" customFormat="true" ht="17" customHeight="true" spans="1:6">
      <c r="A489" s="200">
        <v>2069903</v>
      </c>
      <c r="B489" s="200" t="s">
        <v>668</v>
      </c>
      <c r="C489" s="58">
        <v>0</v>
      </c>
      <c r="D489" s="58">
        <v>0</v>
      </c>
      <c r="E489" s="58">
        <f t="shared" si="14"/>
        <v>0</v>
      </c>
      <c r="F489" s="26" t="str">
        <f t="shared" si="15"/>
        <v/>
      </c>
    </row>
    <row r="490" s="191" customFormat="true" ht="17" customHeight="true" spans="1:6">
      <c r="A490" s="200">
        <v>2069999</v>
      </c>
      <c r="B490" s="200" t="s">
        <v>669</v>
      </c>
      <c r="C490" s="58">
        <v>11</v>
      </c>
      <c r="D490" s="58">
        <v>13</v>
      </c>
      <c r="E490" s="58">
        <f t="shared" si="14"/>
        <v>2</v>
      </c>
      <c r="F490" s="26">
        <f t="shared" si="15"/>
        <v>18.2</v>
      </c>
    </row>
    <row r="491" s="51" customFormat="true" spans="1:6">
      <c r="A491" s="202">
        <v>207</v>
      </c>
      <c r="B491" s="202" t="s">
        <v>670</v>
      </c>
      <c r="C491" s="201">
        <f>SUM(C492,C508,C516,C527,C536,C544)</f>
        <v>1834</v>
      </c>
      <c r="D491" s="201">
        <f>SUM(D492,D508,D516,D527,D536,D544)</f>
        <v>3152</v>
      </c>
      <c r="E491" s="201">
        <f t="shared" si="14"/>
        <v>1318</v>
      </c>
      <c r="F491" s="24">
        <f t="shared" si="15"/>
        <v>71.9</v>
      </c>
    </row>
    <row r="492" s="51" customFormat="true" spans="1:6">
      <c r="A492" s="200">
        <v>20701</v>
      </c>
      <c r="B492" s="202" t="s">
        <v>671</v>
      </c>
      <c r="C492" s="201">
        <v>726</v>
      </c>
      <c r="D492" s="201">
        <v>2815</v>
      </c>
      <c r="E492" s="201">
        <f t="shared" si="14"/>
        <v>2089</v>
      </c>
      <c r="F492" s="24">
        <f t="shared" si="15"/>
        <v>287.7</v>
      </c>
    </row>
    <row r="493" s="191" customFormat="true" ht="17" customHeight="true" spans="1:6">
      <c r="A493" s="200">
        <v>2070101</v>
      </c>
      <c r="B493" s="200" t="s">
        <v>345</v>
      </c>
      <c r="C493" s="58">
        <v>362</v>
      </c>
      <c r="D493" s="58">
        <v>485</v>
      </c>
      <c r="E493" s="58">
        <f t="shared" si="14"/>
        <v>123</v>
      </c>
      <c r="F493" s="26">
        <f t="shared" si="15"/>
        <v>34</v>
      </c>
    </row>
    <row r="494" s="191" customFormat="true" ht="17" customHeight="true" spans="1:6">
      <c r="A494" s="200">
        <v>2070102</v>
      </c>
      <c r="B494" s="200" t="s">
        <v>346</v>
      </c>
      <c r="C494" s="58">
        <v>0</v>
      </c>
      <c r="D494" s="58">
        <v>0</v>
      </c>
      <c r="E494" s="58">
        <f t="shared" si="14"/>
        <v>0</v>
      </c>
      <c r="F494" s="26" t="str">
        <f t="shared" si="15"/>
        <v/>
      </c>
    </row>
    <row r="495" s="191" customFormat="true" ht="17" customHeight="true" spans="1:6">
      <c r="A495" s="200">
        <v>2070103</v>
      </c>
      <c r="B495" s="200" t="s">
        <v>347</v>
      </c>
      <c r="C495" s="58">
        <v>0</v>
      </c>
      <c r="D495" s="58">
        <v>0</v>
      </c>
      <c r="E495" s="58">
        <f t="shared" si="14"/>
        <v>0</v>
      </c>
      <c r="F495" s="26" t="str">
        <f t="shared" si="15"/>
        <v/>
      </c>
    </row>
    <row r="496" s="191" customFormat="true" ht="17" customHeight="true" spans="1:6">
      <c r="A496" s="200">
        <v>2070104</v>
      </c>
      <c r="B496" s="200" t="s">
        <v>672</v>
      </c>
      <c r="C496" s="58">
        <v>80</v>
      </c>
      <c r="D496" s="58">
        <v>87</v>
      </c>
      <c r="E496" s="58">
        <f t="shared" si="14"/>
        <v>7</v>
      </c>
      <c r="F496" s="26">
        <f t="shared" si="15"/>
        <v>8.7</v>
      </c>
    </row>
    <row r="497" s="191" customFormat="true" ht="17" customHeight="true" spans="1:6">
      <c r="A497" s="200">
        <v>2070105</v>
      </c>
      <c r="B497" s="200" t="s">
        <v>673</v>
      </c>
      <c r="C497" s="58">
        <v>0</v>
      </c>
      <c r="D497" s="58">
        <v>0</v>
      </c>
      <c r="E497" s="58">
        <f t="shared" si="14"/>
        <v>0</v>
      </c>
      <c r="F497" s="26" t="str">
        <f t="shared" si="15"/>
        <v/>
      </c>
    </row>
    <row r="498" s="191" customFormat="true" ht="17" customHeight="true" spans="1:6">
      <c r="A498" s="200">
        <v>2070106</v>
      </c>
      <c r="B498" s="200" t="s">
        <v>674</v>
      </c>
      <c r="C498" s="58">
        <v>0</v>
      </c>
      <c r="D498" s="58">
        <v>0</v>
      </c>
      <c r="E498" s="58">
        <f t="shared" si="14"/>
        <v>0</v>
      </c>
      <c r="F498" s="26" t="str">
        <f t="shared" si="15"/>
        <v/>
      </c>
    </row>
    <row r="499" s="191" customFormat="true" ht="17" customHeight="true" spans="1:6">
      <c r="A499" s="200">
        <v>2070107</v>
      </c>
      <c r="B499" s="200" t="s">
        <v>675</v>
      </c>
      <c r="C499" s="58">
        <v>0</v>
      </c>
      <c r="D499" s="58">
        <v>0</v>
      </c>
      <c r="E499" s="58">
        <f t="shared" si="14"/>
        <v>0</v>
      </c>
      <c r="F499" s="26" t="str">
        <f t="shared" si="15"/>
        <v/>
      </c>
    </row>
    <row r="500" s="191" customFormat="true" ht="17" customHeight="true" spans="1:6">
      <c r="A500" s="200">
        <v>2070108</v>
      </c>
      <c r="B500" s="200" t="s">
        <v>676</v>
      </c>
      <c r="C500" s="58">
        <v>0</v>
      </c>
      <c r="D500" s="58">
        <v>0</v>
      </c>
      <c r="E500" s="58">
        <f t="shared" si="14"/>
        <v>0</v>
      </c>
      <c r="F500" s="26" t="str">
        <f t="shared" si="15"/>
        <v/>
      </c>
    </row>
    <row r="501" s="191" customFormat="true" ht="17" customHeight="true" spans="1:6">
      <c r="A501" s="200">
        <v>2070109</v>
      </c>
      <c r="B501" s="200" t="s">
        <v>677</v>
      </c>
      <c r="C501" s="58">
        <v>202</v>
      </c>
      <c r="D501" s="58">
        <v>223</v>
      </c>
      <c r="E501" s="58">
        <f t="shared" si="14"/>
        <v>21</v>
      </c>
      <c r="F501" s="26">
        <f t="shared" si="15"/>
        <v>10.4</v>
      </c>
    </row>
    <row r="502" s="191" customFormat="true" ht="17" customHeight="true" spans="1:6">
      <c r="A502" s="200">
        <v>2070110</v>
      </c>
      <c r="B502" s="200" t="s">
        <v>678</v>
      </c>
      <c r="C502" s="58">
        <v>0</v>
      </c>
      <c r="D502" s="58">
        <v>0</v>
      </c>
      <c r="E502" s="58">
        <f t="shared" si="14"/>
        <v>0</v>
      </c>
      <c r="F502" s="26" t="str">
        <f t="shared" si="15"/>
        <v/>
      </c>
    </row>
    <row r="503" s="191" customFormat="true" ht="17" customHeight="true" spans="1:6">
      <c r="A503" s="200">
        <v>2070111</v>
      </c>
      <c r="B503" s="200" t="s">
        <v>679</v>
      </c>
      <c r="C503" s="58">
        <v>0</v>
      </c>
      <c r="D503" s="58">
        <v>33</v>
      </c>
      <c r="E503" s="58">
        <f t="shared" si="14"/>
        <v>33</v>
      </c>
      <c r="F503" s="26" t="str">
        <f t="shared" si="15"/>
        <v/>
      </c>
    </row>
    <row r="504" s="191" customFormat="true" ht="17" customHeight="true" spans="1:6">
      <c r="A504" s="200">
        <v>2070112</v>
      </c>
      <c r="B504" s="200" t="s">
        <v>680</v>
      </c>
      <c r="C504" s="58">
        <v>0</v>
      </c>
      <c r="D504" s="58">
        <v>0</v>
      </c>
      <c r="E504" s="58">
        <f t="shared" si="14"/>
        <v>0</v>
      </c>
      <c r="F504" s="26" t="str">
        <f t="shared" si="15"/>
        <v/>
      </c>
    </row>
    <row r="505" s="191" customFormat="true" ht="17" customHeight="true" spans="1:6">
      <c r="A505" s="200">
        <v>2070113</v>
      </c>
      <c r="B505" s="200" t="s">
        <v>681</v>
      </c>
      <c r="C505" s="58">
        <v>0</v>
      </c>
      <c r="D505" s="58">
        <v>0</v>
      </c>
      <c r="E505" s="58">
        <f t="shared" si="14"/>
        <v>0</v>
      </c>
      <c r="F505" s="26" t="str">
        <f t="shared" si="15"/>
        <v/>
      </c>
    </row>
    <row r="506" s="191" customFormat="true" ht="17" customHeight="true" spans="1:6">
      <c r="A506" s="200">
        <v>2070114</v>
      </c>
      <c r="B506" s="200" t="s">
        <v>682</v>
      </c>
      <c r="C506" s="58">
        <v>0</v>
      </c>
      <c r="D506" s="58">
        <v>0</v>
      </c>
      <c r="E506" s="58">
        <f t="shared" si="14"/>
        <v>0</v>
      </c>
      <c r="F506" s="26" t="str">
        <f t="shared" si="15"/>
        <v/>
      </c>
    </row>
    <row r="507" s="191" customFormat="true" ht="17" customHeight="true" spans="1:6">
      <c r="A507" s="200">
        <v>2070199</v>
      </c>
      <c r="B507" s="200" t="s">
        <v>683</v>
      </c>
      <c r="C507" s="58">
        <v>82</v>
      </c>
      <c r="D507" s="58">
        <v>1987</v>
      </c>
      <c r="E507" s="58">
        <f t="shared" si="14"/>
        <v>1905</v>
      </c>
      <c r="F507" s="26">
        <f t="shared" si="15"/>
        <v>2323.2</v>
      </c>
    </row>
    <row r="508" s="51" customFormat="true" spans="1:6">
      <c r="A508" s="200">
        <v>20702</v>
      </c>
      <c r="B508" s="202" t="s">
        <v>684</v>
      </c>
      <c r="C508" s="201">
        <v>74</v>
      </c>
      <c r="D508" s="201">
        <v>79</v>
      </c>
      <c r="E508" s="201">
        <f t="shared" si="14"/>
        <v>5</v>
      </c>
      <c r="F508" s="24">
        <f t="shared" si="15"/>
        <v>6.8</v>
      </c>
    </row>
    <row r="509" s="191" customFormat="true" ht="17" customHeight="true" spans="1:6">
      <c r="A509" s="200">
        <v>2070201</v>
      </c>
      <c r="B509" s="200" t="s">
        <v>345</v>
      </c>
      <c r="C509" s="58">
        <v>0</v>
      </c>
      <c r="D509" s="58">
        <v>0</v>
      </c>
      <c r="E509" s="58">
        <f t="shared" si="14"/>
        <v>0</v>
      </c>
      <c r="F509" s="26" t="str">
        <f t="shared" si="15"/>
        <v/>
      </c>
    </row>
    <row r="510" s="191" customFormat="true" ht="17" customHeight="true" spans="1:6">
      <c r="A510" s="200">
        <v>2070202</v>
      </c>
      <c r="B510" s="200" t="s">
        <v>346</v>
      </c>
      <c r="C510" s="58">
        <v>0</v>
      </c>
      <c r="D510" s="58">
        <v>0</v>
      </c>
      <c r="E510" s="58">
        <f t="shared" si="14"/>
        <v>0</v>
      </c>
      <c r="F510" s="26" t="str">
        <f t="shared" si="15"/>
        <v/>
      </c>
    </row>
    <row r="511" s="191" customFormat="true" ht="17" customHeight="true" spans="1:6">
      <c r="A511" s="200">
        <v>2070203</v>
      </c>
      <c r="B511" s="200" t="s">
        <v>347</v>
      </c>
      <c r="C511" s="58">
        <v>0</v>
      </c>
      <c r="D511" s="58">
        <v>0</v>
      </c>
      <c r="E511" s="58">
        <f t="shared" si="14"/>
        <v>0</v>
      </c>
      <c r="F511" s="26" t="str">
        <f t="shared" si="15"/>
        <v/>
      </c>
    </row>
    <row r="512" s="191" customFormat="true" ht="17" customHeight="true" spans="1:6">
      <c r="A512" s="200">
        <v>2070204</v>
      </c>
      <c r="B512" s="200" t="s">
        <v>685</v>
      </c>
      <c r="C512" s="58">
        <v>61</v>
      </c>
      <c r="D512" s="58">
        <v>58</v>
      </c>
      <c r="E512" s="58">
        <f t="shared" si="14"/>
        <v>-3</v>
      </c>
      <c r="F512" s="26">
        <f t="shared" si="15"/>
        <v>-4.9</v>
      </c>
    </row>
    <row r="513" s="191" customFormat="true" ht="17" customHeight="true" spans="1:6">
      <c r="A513" s="200">
        <v>2070205</v>
      </c>
      <c r="B513" s="200" t="s">
        <v>686</v>
      </c>
      <c r="C513" s="58">
        <v>13</v>
      </c>
      <c r="D513" s="58">
        <v>21</v>
      </c>
      <c r="E513" s="58">
        <f t="shared" si="14"/>
        <v>8</v>
      </c>
      <c r="F513" s="26">
        <f t="shared" si="15"/>
        <v>61.5</v>
      </c>
    </row>
    <row r="514" s="191" customFormat="true" ht="17" customHeight="true" spans="1:6">
      <c r="A514" s="200">
        <v>2070206</v>
      </c>
      <c r="B514" s="200" t="s">
        <v>687</v>
      </c>
      <c r="C514" s="58">
        <v>0</v>
      </c>
      <c r="D514" s="58">
        <v>0</v>
      </c>
      <c r="E514" s="58">
        <f t="shared" si="14"/>
        <v>0</v>
      </c>
      <c r="F514" s="26" t="str">
        <f t="shared" si="15"/>
        <v/>
      </c>
    </row>
    <row r="515" s="191" customFormat="true" ht="17" customHeight="true" spans="1:6">
      <c r="A515" s="200">
        <v>2070299</v>
      </c>
      <c r="B515" s="200" t="s">
        <v>688</v>
      </c>
      <c r="C515" s="58">
        <v>0</v>
      </c>
      <c r="D515" s="58">
        <v>0</v>
      </c>
      <c r="E515" s="58">
        <f t="shared" si="14"/>
        <v>0</v>
      </c>
      <c r="F515" s="26" t="str">
        <f t="shared" si="15"/>
        <v/>
      </c>
    </row>
    <row r="516" s="51" customFormat="true" spans="1:6">
      <c r="A516" s="200">
        <v>20703</v>
      </c>
      <c r="B516" s="202" t="s">
        <v>689</v>
      </c>
      <c r="C516" s="201">
        <v>306</v>
      </c>
      <c r="D516" s="201">
        <v>99</v>
      </c>
      <c r="E516" s="201">
        <f t="shared" si="14"/>
        <v>-207</v>
      </c>
      <c r="F516" s="24">
        <f t="shared" si="15"/>
        <v>-67.6</v>
      </c>
    </row>
    <row r="517" s="191" customFormat="true" ht="17" customHeight="true" spans="1:6">
      <c r="A517" s="200">
        <v>2070301</v>
      </c>
      <c r="B517" s="200" t="s">
        <v>345</v>
      </c>
      <c r="C517" s="58">
        <v>0</v>
      </c>
      <c r="D517" s="58">
        <v>0</v>
      </c>
      <c r="E517" s="58">
        <f t="shared" ref="E517:E580" si="16">D517-C517</f>
        <v>0</v>
      </c>
      <c r="F517" s="26" t="str">
        <f t="shared" ref="F517:F580" si="17">IF(C517&lt;&gt;0,ROUND(100*(D517/C517-1),1),"")</f>
        <v/>
      </c>
    </row>
    <row r="518" s="191" customFormat="true" ht="17" customHeight="true" spans="1:6">
      <c r="A518" s="200">
        <v>2070302</v>
      </c>
      <c r="B518" s="200" t="s">
        <v>346</v>
      </c>
      <c r="C518" s="58">
        <v>0</v>
      </c>
      <c r="D518" s="58">
        <v>0</v>
      </c>
      <c r="E518" s="58">
        <f t="shared" si="16"/>
        <v>0</v>
      </c>
      <c r="F518" s="26" t="str">
        <f t="shared" si="17"/>
        <v/>
      </c>
    </row>
    <row r="519" s="191" customFormat="true" ht="17" customHeight="true" spans="1:6">
      <c r="A519" s="200">
        <v>2070303</v>
      </c>
      <c r="B519" s="200" t="s">
        <v>347</v>
      </c>
      <c r="C519" s="58">
        <v>0</v>
      </c>
      <c r="D519" s="58">
        <v>0</v>
      </c>
      <c r="E519" s="58">
        <f t="shared" si="16"/>
        <v>0</v>
      </c>
      <c r="F519" s="26" t="str">
        <f t="shared" si="17"/>
        <v/>
      </c>
    </row>
    <row r="520" s="191" customFormat="true" ht="17" customHeight="true" spans="1:6">
      <c r="A520" s="200">
        <v>2070304</v>
      </c>
      <c r="B520" s="200" t="s">
        <v>690</v>
      </c>
      <c r="C520" s="58">
        <v>0</v>
      </c>
      <c r="D520" s="58">
        <v>0</v>
      </c>
      <c r="E520" s="58">
        <f t="shared" si="16"/>
        <v>0</v>
      </c>
      <c r="F520" s="26" t="str">
        <f t="shared" si="17"/>
        <v/>
      </c>
    </row>
    <row r="521" s="191" customFormat="true" ht="17" customHeight="true" spans="1:6">
      <c r="A521" s="200">
        <v>2070305</v>
      </c>
      <c r="B521" s="200" t="s">
        <v>691</v>
      </c>
      <c r="C521" s="58">
        <v>0</v>
      </c>
      <c r="D521" s="58">
        <v>0</v>
      </c>
      <c r="E521" s="58">
        <f t="shared" si="16"/>
        <v>0</v>
      </c>
      <c r="F521" s="26" t="str">
        <f t="shared" si="17"/>
        <v/>
      </c>
    </row>
    <row r="522" s="191" customFormat="true" ht="17" customHeight="true" spans="1:6">
      <c r="A522" s="200">
        <v>2070306</v>
      </c>
      <c r="B522" s="200" t="s">
        <v>692</v>
      </c>
      <c r="C522" s="58">
        <v>0</v>
      </c>
      <c r="D522" s="58">
        <v>0</v>
      </c>
      <c r="E522" s="58">
        <f t="shared" si="16"/>
        <v>0</v>
      </c>
      <c r="F522" s="26" t="str">
        <f t="shared" si="17"/>
        <v/>
      </c>
    </row>
    <row r="523" s="191" customFormat="true" ht="17" customHeight="true" spans="1:6">
      <c r="A523" s="200">
        <v>2070307</v>
      </c>
      <c r="B523" s="200" t="s">
        <v>693</v>
      </c>
      <c r="C523" s="58">
        <v>65</v>
      </c>
      <c r="D523" s="58">
        <v>57</v>
      </c>
      <c r="E523" s="58">
        <f t="shared" si="16"/>
        <v>-8</v>
      </c>
      <c r="F523" s="26">
        <f t="shared" si="17"/>
        <v>-12.3</v>
      </c>
    </row>
    <row r="524" s="191" customFormat="true" ht="17" customHeight="true" spans="1:6">
      <c r="A524" s="200">
        <v>2070308</v>
      </c>
      <c r="B524" s="200" t="s">
        <v>694</v>
      </c>
      <c r="C524" s="58">
        <v>241</v>
      </c>
      <c r="D524" s="58">
        <v>42</v>
      </c>
      <c r="E524" s="58">
        <f t="shared" si="16"/>
        <v>-199</v>
      </c>
      <c r="F524" s="26">
        <f t="shared" si="17"/>
        <v>-82.6</v>
      </c>
    </row>
    <row r="525" s="191" customFormat="true" ht="17" customHeight="true" spans="1:6">
      <c r="A525" s="200">
        <v>2070309</v>
      </c>
      <c r="B525" s="200" t="s">
        <v>695</v>
      </c>
      <c r="C525" s="58">
        <v>0</v>
      </c>
      <c r="D525" s="58">
        <v>0</v>
      </c>
      <c r="E525" s="58">
        <f t="shared" si="16"/>
        <v>0</v>
      </c>
      <c r="F525" s="26" t="str">
        <f t="shared" si="17"/>
        <v/>
      </c>
    </row>
    <row r="526" s="191" customFormat="true" ht="17" customHeight="true" spans="1:6">
      <c r="A526" s="200">
        <v>2070399</v>
      </c>
      <c r="B526" s="200" t="s">
        <v>696</v>
      </c>
      <c r="C526" s="58">
        <v>0</v>
      </c>
      <c r="D526" s="58">
        <v>0</v>
      </c>
      <c r="E526" s="58">
        <f t="shared" si="16"/>
        <v>0</v>
      </c>
      <c r="F526" s="26" t="str">
        <f t="shared" si="17"/>
        <v/>
      </c>
    </row>
    <row r="527" s="51" customFormat="true" spans="1:6">
      <c r="A527" s="200">
        <v>20706</v>
      </c>
      <c r="B527" s="164" t="s">
        <v>697</v>
      </c>
      <c r="C527" s="201">
        <v>1</v>
      </c>
      <c r="D527" s="201">
        <v>3</v>
      </c>
      <c r="E527" s="201">
        <f t="shared" si="16"/>
        <v>2</v>
      </c>
      <c r="F527" s="24">
        <f t="shared" si="17"/>
        <v>200</v>
      </c>
    </row>
    <row r="528" s="191" customFormat="true" ht="17" customHeight="true" spans="1:6">
      <c r="A528" s="200">
        <v>2070601</v>
      </c>
      <c r="B528" s="96" t="s">
        <v>345</v>
      </c>
      <c r="C528" s="58">
        <v>0</v>
      </c>
      <c r="D528" s="58">
        <v>0</v>
      </c>
      <c r="E528" s="58">
        <f t="shared" si="16"/>
        <v>0</v>
      </c>
      <c r="F528" s="26" t="str">
        <f t="shared" si="17"/>
        <v/>
      </c>
    </row>
    <row r="529" s="191" customFormat="true" ht="17" customHeight="true" spans="1:6">
      <c r="A529" s="200">
        <v>2070602</v>
      </c>
      <c r="B529" s="96" t="s">
        <v>346</v>
      </c>
      <c r="C529" s="58">
        <v>0</v>
      </c>
      <c r="D529" s="58">
        <v>0</v>
      </c>
      <c r="E529" s="58">
        <f t="shared" si="16"/>
        <v>0</v>
      </c>
      <c r="F529" s="26" t="str">
        <f t="shared" si="17"/>
        <v/>
      </c>
    </row>
    <row r="530" s="191" customFormat="true" ht="17" customHeight="true" spans="1:6">
      <c r="A530" s="200">
        <v>2070603</v>
      </c>
      <c r="B530" s="96" t="s">
        <v>347</v>
      </c>
      <c r="C530" s="58">
        <v>0</v>
      </c>
      <c r="D530" s="58">
        <v>0</v>
      </c>
      <c r="E530" s="58">
        <f t="shared" si="16"/>
        <v>0</v>
      </c>
      <c r="F530" s="26" t="str">
        <f t="shared" si="17"/>
        <v/>
      </c>
    </row>
    <row r="531" s="191" customFormat="true" ht="17" customHeight="true" spans="1:6">
      <c r="A531" s="200">
        <v>2070604</v>
      </c>
      <c r="B531" s="96" t="s">
        <v>698</v>
      </c>
      <c r="C531" s="58">
        <v>0</v>
      </c>
      <c r="D531" s="58">
        <v>0</v>
      </c>
      <c r="E531" s="58">
        <f t="shared" si="16"/>
        <v>0</v>
      </c>
      <c r="F531" s="26" t="str">
        <f t="shared" si="17"/>
        <v/>
      </c>
    </row>
    <row r="532" s="191" customFormat="true" ht="17" customHeight="true" spans="1:6">
      <c r="A532" s="200">
        <v>2070605</v>
      </c>
      <c r="B532" s="96" t="s">
        <v>699</v>
      </c>
      <c r="C532" s="58">
        <v>0</v>
      </c>
      <c r="D532" s="58">
        <v>0</v>
      </c>
      <c r="E532" s="58">
        <f t="shared" si="16"/>
        <v>0</v>
      </c>
      <c r="F532" s="26" t="str">
        <f t="shared" si="17"/>
        <v/>
      </c>
    </row>
    <row r="533" s="191" customFormat="true" ht="17" customHeight="true" spans="1:6">
      <c r="A533" s="200">
        <v>2070606</v>
      </c>
      <c r="B533" s="96" t="s">
        <v>700</v>
      </c>
      <c r="C533" s="58">
        <v>0</v>
      </c>
      <c r="D533" s="58">
        <v>0</v>
      </c>
      <c r="E533" s="58">
        <f t="shared" si="16"/>
        <v>0</v>
      </c>
      <c r="F533" s="26" t="str">
        <f t="shared" si="17"/>
        <v/>
      </c>
    </row>
    <row r="534" s="191" customFormat="true" ht="17" customHeight="true" spans="1:6">
      <c r="A534" s="200">
        <v>2070607</v>
      </c>
      <c r="B534" s="96" t="s">
        <v>701</v>
      </c>
      <c r="C534" s="58">
        <v>1</v>
      </c>
      <c r="D534" s="58">
        <v>3</v>
      </c>
      <c r="E534" s="58">
        <f t="shared" si="16"/>
        <v>2</v>
      </c>
      <c r="F534" s="26">
        <f t="shared" si="17"/>
        <v>200</v>
      </c>
    </row>
    <row r="535" s="191" customFormat="true" ht="17" customHeight="true" spans="1:6">
      <c r="A535" s="200">
        <v>2070699</v>
      </c>
      <c r="B535" s="96" t="s">
        <v>702</v>
      </c>
      <c r="C535" s="58">
        <v>0</v>
      </c>
      <c r="D535" s="58">
        <v>0</v>
      </c>
      <c r="E535" s="58">
        <f t="shared" si="16"/>
        <v>0</v>
      </c>
      <c r="F535" s="26" t="str">
        <f t="shared" si="17"/>
        <v/>
      </c>
    </row>
    <row r="536" s="51" customFormat="true" spans="1:6">
      <c r="A536" s="200">
        <v>20708</v>
      </c>
      <c r="B536" s="164" t="s">
        <v>703</v>
      </c>
      <c r="C536" s="201">
        <v>606</v>
      </c>
      <c r="D536" s="201">
        <v>68</v>
      </c>
      <c r="E536" s="201">
        <f t="shared" si="16"/>
        <v>-538</v>
      </c>
      <c r="F536" s="24">
        <f t="shared" si="17"/>
        <v>-88.8</v>
      </c>
    </row>
    <row r="537" s="191" customFormat="true" ht="17" customHeight="true" spans="1:6">
      <c r="A537" s="200">
        <v>2070801</v>
      </c>
      <c r="B537" s="96" t="s">
        <v>345</v>
      </c>
      <c r="C537" s="58">
        <v>0</v>
      </c>
      <c r="D537" s="58">
        <v>0</v>
      </c>
      <c r="E537" s="58">
        <f t="shared" si="16"/>
        <v>0</v>
      </c>
      <c r="F537" s="26" t="str">
        <f t="shared" si="17"/>
        <v/>
      </c>
    </row>
    <row r="538" s="191" customFormat="true" ht="17" customHeight="true" spans="1:6">
      <c r="A538" s="200">
        <v>2070802</v>
      </c>
      <c r="B538" s="96" t="s">
        <v>346</v>
      </c>
      <c r="C538" s="58">
        <v>0</v>
      </c>
      <c r="D538" s="58">
        <v>0</v>
      </c>
      <c r="E538" s="58">
        <f t="shared" si="16"/>
        <v>0</v>
      </c>
      <c r="F538" s="26" t="str">
        <f t="shared" si="17"/>
        <v/>
      </c>
    </row>
    <row r="539" s="191" customFormat="true" ht="17" customHeight="true" spans="1:6">
      <c r="A539" s="200">
        <v>2070803</v>
      </c>
      <c r="B539" s="96" t="s">
        <v>347</v>
      </c>
      <c r="C539" s="58">
        <v>0</v>
      </c>
      <c r="D539" s="58">
        <v>0</v>
      </c>
      <c r="E539" s="58">
        <f t="shared" si="16"/>
        <v>0</v>
      </c>
      <c r="F539" s="26" t="str">
        <f t="shared" si="17"/>
        <v/>
      </c>
    </row>
    <row r="540" s="191" customFormat="true" ht="17" customHeight="true" spans="1:6">
      <c r="A540" s="200">
        <v>2070806</v>
      </c>
      <c r="B540" s="96" t="s">
        <v>704</v>
      </c>
      <c r="C540" s="58">
        <v>0</v>
      </c>
      <c r="D540" s="58">
        <v>0</v>
      </c>
      <c r="E540" s="58">
        <f t="shared" si="16"/>
        <v>0</v>
      </c>
      <c r="F540" s="26" t="str">
        <f t="shared" si="17"/>
        <v/>
      </c>
    </row>
    <row r="541" s="191" customFormat="true" ht="17" customHeight="true" spans="1:6">
      <c r="A541" s="200">
        <v>2070807</v>
      </c>
      <c r="B541" s="96" t="s">
        <v>705</v>
      </c>
      <c r="C541" s="58">
        <v>0</v>
      </c>
      <c r="D541" s="58">
        <v>0</v>
      </c>
      <c r="E541" s="58">
        <f t="shared" si="16"/>
        <v>0</v>
      </c>
      <c r="F541" s="26" t="str">
        <f t="shared" si="17"/>
        <v/>
      </c>
    </row>
    <row r="542" s="191" customFormat="true" ht="17" customHeight="true" spans="1:6">
      <c r="A542" s="200">
        <v>2070808</v>
      </c>
      <c r="B542" s="96" t="s">
        <v>706</v>
      </c>
      <c r="C542" s="58">
        <v>411</v>
      </c>
      <c r="D542" s="58">
        <v>62</v>
      </c>
      <c r="E542" s="58">
        <f t="shared" si="16"/>
        <v>-349</v>
      </c>
      <c r="F542" s="26">
        <f t="shared" si="17"/>
        <v>-84.9</v>
      </c>
    </row>
    <row r="543" s="191" customFormat="true" ht="17" customHeight="true" spans="1:6">
      <c r="A543" s="200">
        <v>2070899</v>
      </c>
      <c r="B543" s="96" t="s">
        <v>707</v>
      </c>
      <c r="C543" s="58">
        <v>195</v>
      </c>
      <c r="D543" s="58">
        <v>6</v>
      </c>
      <c r="E543" s="58">
        <f t="shared" si="16"/>
        <v>-189</v>
      </c>
      <c r="F543" s="26">
        <f t="shared" si="17"/>
        <v>-96.9</v>
      </c>
    </row>
    <row r="544" s="51" customFormat="true" spans="1:6">
      <c r="A544" s="200">
        <v>20799</v>
      </c>
      <c r="B544" s="202" t="s">
        <v>708</v>
      </c>
      <c r="C544" s="201">
        <v>121</v>
      </c>
      <c r="D544" s="201">
        <v>88</v>
      </c>
      <c r="E544" s="201">
        <f t="shared" si="16"/>
        <v>-33</v>
      </c>
      <c r="F544" s="24">
        <f t="shared" si="17"/>
        <v>-27.3</v>
      </c>
    </row>
    <row r="545" s="191" customFormat="true" ht="17" customHeight="true" spans="1:6">
      <c r="A545" s="200">
        <v>2079902</v>
      </c>
      <c r="B545" s="200" t="s">
        <v>709</v>
      </c>
      <c r="C545" s="58">
        <v>0</v>
      </c>
      <c r="D545" s="58">
        <v>0</v>
      </c>
      <c r="E545" s="58">
        <f t="shared" si="16"/>
        <v>0</v>
      </c>
      <c r="F545" s="26" t="str">
        <f t="shared" si="17"/>
        <v/>
      </c>
    </row>
    <row r="546" s="191" customFormat="true" ht="17" customHeight="true" spans="1:6">
      <c r="A546" s="200">
        <v>2079903</v>
      </c>
      <c r="B546" s="200" t="s">
        <v>710</v>
      </c>
      <c r="C546" s="58">
        <v>1</v>
      </c>
      <c r="D546" s="58">
        <v>0</v>
      </c>
      <c r="E546" s="58">
        <f t="shared" si="16"/>
        <v>-1</v>
      </c>
      <c r="F546" s="26">
        <f t="shared" si="17"/>
        <v>-100</v>
      </c>
    </row>
    <row r="547" s="191" customFormat="true" ht="17" customHeight="true" spans="1:6">
      <c r="A547" s="200">
        <v>2079999</v>
      </c>
      <c r="B547" s="200" t="s">
        <v>711</v>
      </c>
      <c r="C547" s="58">
        <v>120</v>
      </c>
      <c r="D547" s="58">
        <v>88</v>
      </c>
      <c r="E547" s="58">
        <f t="shared" si="16"/>
        <v>-32</v>
      </c>
      <c r="F547" s="26">
        <f t="shared" si="17"/>
        <v>-26.7</v>
      </c>
    </row>
    <row r="548" s="51" customFormat="true" spans="1:6">
      <c r="A548" s="202">
        <v>208</v>
      </c>
      <c r="B548" s="202" t="s">
        <v>712</v>
      </c>
      <c r="C548" s="201">
        <f>SUM(C549,C568,C576,C578,C587,C591,C601,C610,C617,C625,C634,C640,C643,C646,C649,C652,C655,C659,C663,C671,C674)</f>
        <v>48343</v>
      </c>
      <c r="D548" s="201">
        <f>SUM(D549,D568,D576,D578,D587,D591,D601,D610,D617,D625,D634,D640,D643,D646,D649,D652,D655,D659,D663,D671,D674)</f>
        <v>66975</v>
      </c>
      <c r="E548" s="201">
        <f t="shared" si="16"/>
        <v>18632</v>
      </c>
      <c r="F548" s="24">
        <f t="shared" si="17"/>
        <v>38.5</v>
      </c>
    </row>
    <row r="549" s="51" customFormat="true" spans="1:6">
      <c r="A549" s="200">
        <v>20801</v>
      </c>
      <c r="B549" s="202" t="s">
        <v>713</v>
      </c>
      <c r="C549" s="201">
        <v>1486</v>
      </c>
      <c r="D549" s="201">
        <v>1852</v>
      </c>
      <c r="E549" s="201">
        <f t="shared" si="16"/>
        <v>366</v>
      </c>
      <c r="F549" s="24">
        <f t="shared" si="17"/>
        <v>24.6</v>
      </c>
    </row>
    <row r="550" s="191" customFormat="true" ht="17" customHeight="true" spans="1:6">
      <c r="A550" s="200">
        <v>2080101</v>
      </c>
      <c r="B550" s="200" t="s">
        <v>345</v>
      </c>
      <c r="C550" s="58">
        <v>336</v>
      </c>
      <c r="D550" s="58">
        <v>455</v>
      </c>
      <c r="E550" s="58">
        <f t="shared" si="16"/>
        <v>119</v>
      </c>
      <c r="F550" s="26">
        <f t="shared" si="17"/>
        <v>35.4</v>
      </c>
    </row>
    <row r="551" s="191" customFormat="true" ht="17" customHeight="true" spans="1:6">
      <c r="A551" s="200">
        <v>2080102</v>
      </c>
      <c r="B551" s="200" t="s">
        <v>346</v>
      </c>
      <c r="C551" s="58">
        <v>58</v>
      </c>
      <c r="D551" s="58">
        <v>38</v>
      </c>
      <c r="E551" s="58">
        <f t="shared" si="16"/>
        <v>-20</v>
      </c>
      <c r="F551" s="26">
        <f t="shared" si="17"/>
        <v>-34.5</v>
      </c>
    </row>
    <row r="552" s="191" customFormat="true" ht="17" customHeight="true" spans="1:6">
      <c r="A552" s="200">
        <v>2080103</v>
      </c>
      <c r="B552" s="200" t="s">
        <v>347</v>
      </c>
      <c r="C552" s="58">
        <v>0</v>
      </c>
      <c r="D552" s="58">
        <v>0</v>
      </c>
      <c r="E552" s="58">
        <f t="shared" si="16"/>
        <v>0</v>
      </c>
      <c r="F552" s="26" t="str">
        <f t="shared" si="17"/>
        <v/>
      </c>
    </row>
    <row r="553" s="191" customFormat="true" ht="17" customHeight="true" spans="1:6">
      <c r="A553" s="200">
        <v>2080104</v>
      </c>
      <c r="B553" s="200" t="s">
        <v>714</v>
      </c>
      <c r="C553" s="58">
        <v>0</v>
      </c>
      <c r="D553" s="58">
        <v>0</v>
      </c>
      <c r="E553" s="58">
        <f t="shared" si="16"/>
        <v>0</v>
      </c>
      <c r="F553" s="26" t="str">
        <f t="shared" si="17"/>
        <v/>
      </c>
    </row>
    <row r="554" s="191" customFormat="true" ht="17" customHeight="true" spans="1:6">
      <c r="A554" s="200">
        <v>2080105</v>
      </c>
      <c r="B554" s="200" t="s">
        <v>715</v>
      </c>
      <c r="C554" s="58">
        <v>8</v>
      </c>
      <c r="D554" s="58">
        <v>2</v>
      </c>
      <c r="E554" s="58">
        <f t="shared" si="16"/>
        <v>-6</v>
      </c>
      <c r="F554" s="26">
        <f t="shared" si="17"/>
        <v>-75</v>
      </c>
    </row>
    <row r="555" s="191" customFormat="true" ht="17" customHeight="true" spans="1:6">
      <c r="A555" s="200">
        <v>2080106</v>
      </c>
      <c r="B555" s="200" t="s">
        <v>716</v>
      </c>
      <c r="C555" s="58">
        <v>114</v>
      </c>
      <c r="D555" s="58">
        <v>133</v>
      </c>
      <c r="E555" s="58">
        <f t="shared" si="16"/>
        <v>19</v>
      </c>
      <c r="F555" s="26">
        <f t="shared" si="17"/>
        <v>16.7</v>
      </c>
    </row>
    <row r="556" s="191" customFormat="true" ht="17" customHeight="true" spans="1:6">
      <c r="A556" s="200">
        <v>2080107</v>
      </c>
      <c r="B556" s="200" t="s">
        <v>717</v>
      </c>
      <c r="C556" s="58">
        <v>0</v>
      </c>
      <c r="D556" s="58">
        <v>0</v>
      </c>
      <c r="E556" s="58">
        <f t="shared" si="16"/>
        <v>0</v>
      </c>
      <c r="F556" s="26" t="str">
        <f t="shared" si="17"/>
        <v/>
      </c>
    </row>
    <row r="557" s="191" customFormat="true" ht="17" customHeight="true" spans="1:6">
      <c r="A557" s="200">
        <v>2080108</v>
      </c>
      <c r="B557" s="200" t="s">
        <v>386</v>
      </c>
      <c r="C557" s="58">
        <v>0</v>
      </c>
      <c r="D557" s="58">
        <v>0</v>
      </c>
      <c r="E557" s="58">
        <f t="shared" si="16"/>
        <v>0</v>
      </c>
      <c r="F557" s="26" t="str">
        <f t="shared" si="17"/>
        <v/>
      </c>
    </row>
    <row r="558" s="191" customFormat="true" ht="17" customHeight="true" spans="1:6">
      <c r="A558" s="200">
        <v>2080109</v>
      </c>
      <c r="B558" s="200" t="s">
        <v>718</v>
      </c>
      <c r="C558" s="58">
        <v>779</v>
      </c>
      <c r="D558" s="58">
        <v>931</v>
      </c>
      <c r="E558" s="58">
        <f t="shared" si="16"/>
        <v>152</v>
      </c>
      <c r="F558" s="26">
        <f t="shared" si="17"/>
        <v>19.5</v>
      </c>
    </row>
    <row r="559" s="191" customFormat="true" ht="17" customHeight="true" spans="1:6">
      <c r="A559" s="200">
        <v>2080110</v>
      </c>
      <c r="B559" s="200" t="s">
        <v>719</v>
      </c>
      <c r="C559" s="58">
        <v>0</v>
      </c>
      <c r="D559" s="58">
        <v>0</v>
      </c>
      <c r="E559" s="58">
        <f t="shared" si="16"/>
        <v>0</v>
      </c>
      <c r="F559" s="26" t="str">
        <f t="shared" si="17"/>
        <v/>
      </c>
    </row>
    <row r="560" s="191" customFormat="true" ht="17" customHeight="true" spans="1:6">
      <c r="A560" s="200">
        <v>2080111</v>
      </c>
      <c r="B560" s="200" t="s">
        <v>720</v>
      </c>
      <c r="C560" s="58">
        <v>139</v>
      </c>
      <c r="D560" s="58">
        <v>211</v>
      </c>
      <c r="E560" s="58">
        <f t="shared" si="16"/>
        <v>72</v>
      </c>
      <c r="F560" s="26">
        <f t="shared" si="17"/>
        <v>51.8</v>
      </c>
    </row>
    <row r="561" s="191" customFormat="true" ht="17" customHeight="true" spans="1:6">
      <c r="A561" s="200">
        <v>2080112</v>
      </c>
      <c r="B561" s="200" t="s">
        <v>721</v>
      </c>
      <c r="C561" s="58">
        <v>1</v>
      </c>
      <c r="D561" s="58">
        <v>0</v>
      </c>
      <c r="E561" s="58">
        <f t="shared" si="16"/>
        <v>-1</v>
      </c>
      <c r="F561" s="26">
        <f t="shared" si="17"/>
        <v>-100</v>
      </c>
    </row>
    <row r="562" s="191" customFormat="true" ht="17" customHeight="true" spans="1:6">
      <c r="A562" s="200">
        <v>2080113</v>
      </c>
      <c r="B562" s="200" t="s">
        <v>722</v>
      </c>
      <c r="C562" s="58">
        <v>0</v>
      </c>
      <c r="D562" s="58">
        <v>0</v>
      </c>
      <c r="E562" s="58">
        <f t="shared" si="16"/>
        <v>0</v>
      </c>
      <c r="F562" s="26" t="str">
        <f t="shared" si="17"/>
        <v/>
      </c>
    </row>
    <row r="563" s="191" customFormat="true" ht="17" customHeight="true" spans="1:6">
      <c r="A563" s="200">
        <v>2080114</v>
      </c>
      <c r="B563" s="200" t="s">
        <v>723</v>
      </c>
      <c r="C563" s="58">
        <v>0</v>
      </c>
      <c r="D563" s="58">
        <v>0</v>
      </c>
      <c r="E563" s="58">
        <f t="shared" si="16"/>
        <v>0</v>
      </c>
      <c r="F563" s="26" t="str">
        <f t="shared" si="17"/>
        <v/>
      </c>
    </row>
    <row r="564" s="191" customFormat="true" ht="17" customHeight="true" spans="1:6">
      <c r="A564" s="200">
        <v>2080115</v>
      </c>
      <c r="B564" s="200" t="s">
        <v>724</v>
      </c>
      <c r="C564" s="58">
        <v>0</v>
      </c>
      <c r="D564" s="58">
        <v>0</v>
      </c>
      <c r="E564" s="58">
        <f t="shared" si="16"/>
        <v>0</v>
      </c>
      <c r="F564" s="26" t="str">
        <f t="shared" si="17"/>
        <v/>
      </c>
    </row>
    <row r="565" s="191" customFormat="true" ht="17" customHeight="true" spans="1:6">
      <c r="A565" s="200">
        <v>2080116</v>
      </c>
      <c r="B565" s="200" t="s">
        <v>725</v>
      </c>
      <c r="C565" s="58">
        <v>0</v>
      </c>
      <c r="D565" s="58">
        <v>0</v>
      </c>
      <c r="E565" s="58">
        <f t="shared" si="16"/>
        <v>0</v>
      </c>
      <c r="F565" s="26" t="str">
        <f t="shared" si="17"/>
        <v/>
      </c>
    </row>
    <row r="566" s="191" customFormat="true" ht="17" customHeight="true" spans="1:6">
      <c r="A566" s="200">
        <v>2080150</v>
      </c>
      <c r="B566" s="200" t="s">
        <v>354</v>
      </c>
      <c r="C566" s="58">
        <v>0</v>
      </c>
      <c r="D566" s="58">
        <v>0</v>
      </c>
      <c r="E566" s="58">
        <f t="shared" si="16"/>
        <v>0</v>
      </c>
      <c r="F566" s="26" t="str">
        <f t="shared" si="17"/>
        <v/>
      </c>
    </row>
    <row r="567" s="191" customFormat="true" ht="17" customHeight="true" spans="1:6">
      <c r="A567" s="200">
        <v>2080199</v>
      </c>
      <c r="B567" s="200" t="s">
        <v>726</v>
      </c>
      <c r="C567" s="58">
        <v>51</v>
      </c>
      <c r="D567" s="58">
        <v>82</v>
      </c>
      <c r="E567" s="58">
        <f t="shared" si="16"/>
        <v>31</v>
      </c>
      <c r="F567" s="26">
        <f t="shared" si="17"/>
        <v>60.8</v>
      </c>
    </row>
    <row r="568" s="51" customFormat="true" spans="1:6">
      <c r="A568" s="200">
        <v>20802</v>
      </c>
      <c r="B568" s="202" t="s">
        <v>727</v>
      </c>
      <c r="C568" s="201">
        <v>933</v>
      </c>
      <c r="D568" s="201">
        <v>1170</v>
      </c>
      <c r="E568" s="201">
        <f t="shared" si="16"/>
        <v>237</v>
      </c>
      <c r="F568" s="24">
        <f t="shared" si="17"/>
        <v>25.4</v>
      </c>
    </row>
    <row r="569" s="191" customFormat="true" ht="17" customHeight="true" spans="1:6">
      <c r="A569" s="200">
        <v>2080201</v>
      </c>
      <c r="B569" s="200" t="s">
        <v>345</v>
      </c>
      <c r="C569" s="58">
        <v>179</v>
      </c>
      <c r="D569" s="58">
        <v>246</v>
      </c>
      <c r="E569" s="58">
        <f t="shared" si="16"/>
        <v>67</v>
      </c>
      <c r="F569" s="26">
        <f t="shared" si="17"/>
        <v>37.4</v>
      </c>
    </row>
    <row r="570" s="191" customFormat="true" ht="17" customHeight="true" spans="1:6">
      <c r="A570" s="200">
        <v>2080202</v>
      </c>
      <c r="B570" s="200" t="s">
        <v>346</v>
      </c>
      <c r="C570" s="58">
        <v>2</v>
      </c>
      <c r="D570" s="58">
        <v>2</v>
      </c>
      <c r="E570" s="58">
        <f t="shared" si="16"/>
        <v>0</v>
      </c>
      <c r="F570" s="26">
        <f t="shared" si="17"/>
        <v>0</v>
      </c>
    </row>
    <row r="571" s="191" customFormat="true" ht="17" customHeight="true" spans="1:6">
      <c r="A571" s="200">
        <v>2080203</v>
      </c>
      <c r="B571" s="200" t="s">
        <v>347</v>
      </c>
      <c r="C571" s="58">
        <v>0</v>
      </c>
      <c r="D571" s="58">
        <v>0</v>
      </c>
      <c r="E571" s="58">
        <f t="shared" si="16"/>
        <v>0</v>
      </c>
      <c r="F571" s="26" t="str">
        <f t="shared" si="17"/>
        <v/>
      </c>
    </row>
    <row r="572" s="191" customFormat="true" ht="17" customHeight="true" spans="1:6">
      <c r="A572" s="200">
        <v>2080206</v>
      </c>
      <c r="B572" s="200" t="s">
        <v>728</v>
      </c>
      <c r="C572" s="58">
        <v>0</v>
      </c>
      <c r="D572" s="58">
        <v>0</v>
      </c>
      <c r="E572" s="58">
        <f t="shared" si="16"/>
        <v>0</v>
      </c>
      <c r="F572" s="26" t="str">
        <f t="shared" si="17"/>
        <v/>
      </c>
    </row>
    <row r="573" s="191" customFormat="true" ht="17" customHeight="true" spans="1:6">
      <c r="A573" s="200">
        <v>2080207</v>
      </c>
      <c r="B573" s="200" t="s">
        <v>729</v>
      </c>
      <c r="C573" s="58">
        <v>0</v>
      </c>
      <c r="D573" s="58">
        <v>0</v>
      </c>
      <c r="E573" s="58">
        <f t="shared" si="16"/>
        <v>0</v>
      </c>
      <c r="F573" s="26" t="str">
        <f t="shared" si="17"/>
        <v/>
      </c>
    </row>
    <row r="574" s="191" customFormat="true" ht="17" customHeight="true" spans="1:6">
      <c r="A574" s="200">
        <v>2080208</v>
      </c>
      <c r="B574" s="200" t="s">
        <v>730</v>
      </c>
      <c r="C574" s="58">
        <v>359</v>
      </c>
      <c r="D574" s="58">
        <v>612</v>
      </c>
      <c r="E574" s="58">
        <f t="shared" si="16"/>
        <v>253</v>
      </c>
      <c r="F574" s="26">
        <f t="shared" si="17"/>
        <v>70.5</v>
      </c>
    </row>
    <row r="575" s="191" customFormat="true" ht="17" customHeight="true" spans="1:6">
      <c r="A575" s="200">
        <v>2080299</v>
      </c>
      <c r="B575" s="200" t="s">
        <v>731</v>
      </c>
      <c r="C575" s="58">
        <v>393</v>
      </c>
      <c r="D575" s="58">
        <v>310</v>
      </c>
      <c r="E575" s="58">
        <f t="shared" si="16"/>
        <v>-83</v>
      </c>
      <c r="F575" s="26">
        <f t="shared" si="17"/>
        <v>-21.1</v>
      </c>
    </row>
    <row r="576" s="51" customFormat="true" spans="1:6">
      <c r="A576" s="200">
        <v>20804</v>
      </c>
      <c r="B576" s="202" t="s">
        <v>732</v>
      </c>
      <c r="C576" s="201">
        <f>C577</f>
        <v>0</v>
      </c>
      <c r="D576" s="201"/>
      <c r="E576" s="201">
        <f t="shared" si="16"/>
        <v>0</v>
      </c>
      <c r="F576" s="24" t="str">
        <f t="shared" si="17"/>
        <v/>
      </c>
    </row>
    <row r="577" s="191" customFormat="true" ht="17" customHeight="true" spans="1:6">
      <c r="A577" s="200">
        <v>2080402</v>
      </c>
      <c r="B577" s="200" t="s">
        <v>733</v>
      </c>
      <c r="C577" s="58">
        <v>0</v>
      </c>
      <c r="D577" s="58">
        <v>0</v>
      </c>
      <c r="E577" s="58">
        <f t="shared" si="16"/>
        <v>0</v>
      </c>
      <c r="F577" s="26" t="str">
        <f t="shared" si="17"/>
        <v/>
      </c>
    </row>
    <row r="578" s="51" customFormat="true" spans="1:6">
      <c r="A578" s="200">
        <v>20805</v>
      </c>
      <c r="B578" s="202" t="s">
        <v>734</v>
      </c>
      <c r="C578" s="201">
        <v>25298</v>
      </c>
      <c r="D578" s="201">
        <v>38461</v>
      </c>
      <c r="E578" s="201">
        <f t="shared" si="16"/>
        <v>13163</v>
      </c>
      <c r="F578" s="24">
        <f t="shared" si="17"/>
        <v>52</v>
      </c>
    </row>
    <row r="579" s="191" customFormat="true" ht="17" customHeight="true" spans="1:6">
      <c r="A579" s="200">
        <v>2080501</v>
      </c>
      <c r="B579" s="200" t="s">
        <v>735</v>
      </c>
      <c r="C579" s="58">
        <v>1390</v>
      </c>
      <c r="D579" s="58">
        <v>2655</v>
      </c>
      <c r="E579" s="58">
        <f t="shared" si="16"/>
        <v>1265</v>
      </c>
      <c r="F579" s="26">
        <f t="shared" si="17"/>
        <v>91</v>
      </c>
    </row>
    <row r="580" s="191" customFormat="true" ht="17" customHeight="true" spans="1:6">
      <c r="A580" s="200">
        <v>2080502</v>
      </c>
      <c r="B580" s="200" t="s">
        <v>736</v>
      </c>
      <c r="C580" s="58">
        <v>3085</v>
      </c>
      <c r="D580" s="58">
        <v>4937</v>
      </c>
      <c r="E580" s="58">
        <f t="shared" si="16"/>
        <v>1852</v>
      </c>
      <c r="F580" s="26">
        <f t="shared" si="17"/>
        <v>60</v>
      </c>
    </row>
    <row r="581" s="191" customFormat="true" ht="17" customHeight="true" spans="1:6">
      <c r="A581" s="200">
        <v>2080503</v>
      </c>
      <c r="B581" s="200" t="s">
        <v>737</v>
      </c>
      <c r="C581" s="58">
        <v>0</v>
      </c>
      <c r="D581" s="58">
        <v>0</v>
      </c>
      <c r="E581" s="58">
        <f t="shared" ref="E581:E644" si="18">D581-C581</f>
        <v>0</v>
      </c>
      <c r="F581" s="26" t="str">
        <f t="shared" ref="F581:F644" si="19">IF(C581&lt;&gt;0,ROUND(100*(D581/C581-1),1),"")</f>
        <v/>
      </c>
    </row>
    <row r="582" s="191" customFormat="true" ht="17" customHeight="true" spans="1:6">
      <c r="A582" s="200">
        <v>2080505</v>
      </c>
      <c r="B582" s="200" t="s">
        <v>738</v>
      </c>
      <c r="C582" s="58">
        <v>5782</v>
      </c>
      <c r="D582" s="58">
        <v>10122</v>
      </c>
      <c r="E582" s="58">
        <f t="shared" si="18"/>
        <v>4340</v>
      </c>
      <c r="F582" s="26">
        <f t="shared" si="19"/>
        <v>75.1</v>
      </c>
    </row>
    <row r="583" s="191" customFormat="true" ht="17" customHeight="true" spans="1:6">
      <c r="A583" s="200">
        <v>2080506</v>
      </c>
      <c r="B583" s="200" t="s">
        <v>739</v>
      </c>
      <c r="C583" s="58">
        <v>3583</v>
      </c>
      <c r="D583" s="58">
        <v>6334</v>
      </c>
      <c r="E583" s="58">
        <f t="shared" si="18"/>
        <v>2751</v>
      </c>
      <c r="F583" s="26">
        <f t="shared" si="19"/>
        <v>76.8</v>
      </c>
    </row>
    <row r="584" s="191" customFormat="true" ht="17" customHeight="true" spans="1:6">
      <c r="A584" s="200">
        <v>2080507</v>
      </c>
      <c r="B584" s="200" t="s">
        <v>740</v>
      </c>
      <c r="C584" s="58">
        <v>11458</v>
      </c>
      <c r="D584" s="58">
        <v>14413</v>
      </c>
      <c r="E584" s="58">
        <f t="shared" si="18"/>
        <v>2955</v>
      </c>
      <c r="F584" s="26">
        <f t="shared" si="19"/>
        <v>25.8</v>
      </c>
    </row>
    <row r="585" s="191" customFormat="true" ht="17" customHeight="true" spans="1:6">
      <c r="A585" s="200">
        <v>2080508</v>
      </c>
      <c r="B585" s="200" t="s">
        <v>741</v>
      </c>
      <c r="C585" s="58">
        <v>0</v>
      </c>
      <c r="D585" s="58">
        <v>0</v>
      </c>
      <c r="E585" s="58">
        <f t="shared" si="18"/>
        <v>0</v>
      </c>
      <c r="F585" s="26" t="str">
        <f t="shared" si="19"/>
        <v/>
      </c>
    </row>
    <row r="586" s="191" customFormat="true" ht="17" customHeight="true" spans="1:6">
      <c r="A586" s="200">
        <v>2080599</v>
      </c>
      <c r="B586" s="200" t="s">
        <v>742</v>
      </c>
      <c r="C586" s="58">
        <v>0</v>
      </c>
      <c r="D586" s="58">
        <v>0</v>
      </c>
      <c r="E586" s="58">
        <f t="shared" si="18"/>
        <v>0</v>
      </c>
      <c r="F586" s="26" t="str">
        <f t="shared" si="19"/>
        <v/>
      </c>
    </row>
    <row r="587" s="51" customFormat="true" spans="1:6">
      <c r="A587" s="200">
        <v>20806</v>
      </c>
      <c r="B587" s="202" t="s">
        <v>743</v>
      </c>
      <c r="C587" s="201">
        <f>SUM(C588:C590)</f>
        <v>0</v>
      </c>
      <c r="D587" s="201"/>
      <c r="E587" s="201">
        <f t="shared" si="18"/>
        <v>0</v>
      </c>
      <c r="F587" s="24" t="str">
        <f t="shared" si="19"/>
        <v/>
      </c>
    </row>
    <row r="588" s="191" customFormat="true" ht="17" customHeight="true" spans="1:6">
      <c r="A588" s="200">
        <v>2080601</v>
      </c>
      <c r="B588" s="200" t="s">
        <v>744</v>
      </c>
      <c r="C588" s="58">
        <v>0</v>
      </c>
      <c r="D588" s="58">
        <v>0</v>
      </c>
      <c r="E588" s="58">
        <f t="shared" si="18"/>
        <v>0</v>
      </c>
      <c r="F588" s="26" t="str">
        <f t="shared" si="19"/>
        <v/>
      </c>
    </row>
    <row r="589" s="191" customFormat="true" ht="17" customHeight="true" spans="1:6">
      <c r="A589" s="200">
        <v>2080602</v>
      </c>
      <c r="B589" s="200" t="s">
        <v>745</v>
      </c>
      <c r="C589" s="58">
        <v>0</v>
      </c>
      <c r="D589" s="58">
        <v>0</v>
      </c>
      <c r="E589" s="58">
        <f t="shared" si="18"/>
        <v>0</v>
      </c>
      <c r="F589" s="26" t="str">
        <f t="shared" si="19"/>
        <v/>
      </c>
    </row>
    <row r="590" s="191" customFormat="true" ht="17" customHeight="true" spans="1:6">
      <c r="A590" s="200">
        <v>2080699</v>
      </c>
      <c r="B590" s="200" t="s">
        <v>746</v>
      </c>
      <c r="C590" s="58">
        <v>0</v>
      </c>
      <c r="D590" s="58">
        <v>0</v>
      </c>
      <c r="E590" s="58">
        <f t="shared" si="18"/>
        <v>0</v>
      </c>
      <c r="F590" s="26" t="str">
        <f t="shared" si="19"/>
        <v/>
      </c>
    </row>
    <row r="591" s="51" customFormat="true" spans="1:6">
      <c r="A591" s="200">
        <v>20807</v>
      </c>
      <c r="B591" s="202" t="s">
        <v>747</v>
      </c>
      <c r="C591" s="201">
        <v>1534</v>
      </c>
      <c r="D591" s="201">
        <v>1264</v>
      </c>
      <c r="E591" s="201">
        <f t="shared" si="18"/>
        <v>-270</v>
      </c>
      <c r="F591" s="24">
        <f t="shared" si="19"/>
        <v>-17.6</v>
      </c>
    </row>
    <row r="592" s="191" customFormat="true" ht="17" customHeight="true" spans="1:6">
      <c r="A592" s="200">
        <v>2080701</v>
      </c>
      <c r="B592" s="200" t="s">
        <v>748</v>
      </c>
      <c r="C592" s="58">
        <v>0</v>
      </c>
      <c r="D592" s="58">
        <v>0</v>
      </c>
      <c r="E592" s="58">
        <f t="shared" si="18"/>
        <v>0</v>
      </c>
      <c r="F592" s="26" t="str">
        <f t="shared" si="19"/>
        <v/>
      </c>
    </row>
    <row r="593" s="191" customFormat="true" ht="17" customHeight="true" spans="1:6">
      <c r="A593" s="200">
        <v>2080702</v>
      </c>
      <c r="B593" s="200" t="s">
        <v>749</v>
      </c>
      <c r="C593" s="58">
        <v>0</v>
      </c>
      <c r="D593" s="58">
        <v>0</v>
      </c>
      <c r="E593" s="58">
        <f t="shared" si="18"/>
        <v>0</v>
      </c>
      <c r="F593" s="26" t="str">
        <f t="shared" si="19"/>
        <v/>
      </c>
    </row>
    <row r="594" s="191" customFormat="true" ht="17" customHeight="true" spans="1:6">
      <c r="A594" s="200">
        <v>2080704</v>
      </c>
      <c r="B594" s="200" t="s">
        <v>750</v>
      </c>
      <c r="C594" s="58">
        <v>0</v>
      </c>
      <c r="D594" s="58">
        <v>0</v>
      </c>
      <c r="E594" s="58">
        <f t="shared" si="18"/>
        <v>0</v>
      </c>
      <c r="F594" s="26" t="str">
        <f t="shared" si="19"/>
        <v/>
      </c>
    </row>
    <row r="595" s="191" customFormat="true" ht="17" customHeight="true" spans="1:6">
      <c r="A595" s="200">
        <v>2080705</v>
      </c>
      <c r="B595" s="200" t="s">
        <v>751</v>
      </c>
      <c r="C595" s="58">
        <v>0</v>
      </c>
      <c r="D595" s="58">
        <v>0</v>
      </c>
      <c r="E595" s="58">
        <f t="shared" si="18"/>
        <v>0</v>
      </c>
      <c r="F595" s="26" t="str">
        <f t="shared" si="19"/>
        <v/>
      </c>
    </row>
    <row r="596" s="191" customFormat="true" ht="17" customHeight="true" spans="1:6">
      <c r="A596" s="200">
        <v>2080709</v>
      </c>
      <c r="B596" s="200" t="s">
        <v>752</v>
      </c>
      <c r="C596" s="58">
        <v>0</v>
      </c>
      <c r="D596" s="58">
        <v>0</v>
      </c>
      <c r="E596" s="58">
        <f t="shared" si="18"/>
        <v>0</v>
      </c>
      <c r="F596" s="26" t="str">
        <f t="shared" si="19"/>
        <v/>
      </c>
    </row>
    <row r="597" s="191" customFormat="true" ht="17" customHeight="true" spans="1:6">
      <c r="A597" s="200">
        <v>2080711</v>
      </c>
      <c r="B597" s="200" t="s">
        <v>753</v>
      </c>
      <c r="C597" s="58">
        <v>0</v>
      </c>
      <c r="D597" s="58">
        <v>0</v>
      </c>
      <c r="E597" s="58">
        <f t="shared" si="18"/>
        <v>0</v>
      </c>
      <c r="F597" s="26" t="str">
        <f t="shared" si="19"/>
        <v/>
      </c>
    </row>
    <row r="598" s="191" customFormat="true" ht="17" customHeight="true" spans="1:6">
      <c r="A598" s="200">
        <v>2080712</v>
      </c>
      <c r="B598" s="200" t="s">
        <v>754</v>
      </c>
      <c r="C598" s="58">
        <v>0</v>
      </c>
      <c r="D598" s="58">
        <v>0</v>
      </c>
      <c r="E598" s="58">
        <f t="shared" si="18"/>
        <v>0</v>
      </c>
      <c r="F598" s="26" t="str">
        <f t="shared" si="19"/>
        <v/>
      </c>
    </row>
    <row r="599" s="191" customFormat="true" ht="17" customHeight="true" spans="1:6">
      <c r="A599" s="200">
        <v>2080713</v>
      </c>
      <c r="B599" s="200" t="s">
        <v>755</v>
      </c>
      <c r="C599" s="58">
        <v>0</v>
      </c>
      <c r="D599" s="58">
        <v>0</v>
      </c>
      <c r="E599" s="58">
        <f t="shared" si="18"/>
        <v>0</v>
      </c>
      <c r="F599" s="26" t="str">
        <f t="shared" si="19"/>
        <v/>
      </c>
    </row>
    <row r="600" s="191" customFormat="true" ht="17" customHeight="true" spans="1:6">
      <c r="A600" s="200">
        <v>2080799</v>
      </c>
      <c r="B600" s="200" t="s">
        <v>756</v>
      </c>
      <c r="C600" s="58">
        <v>1534</v>
      </c>
      <c r="D600" s="58">
        <v>1264</v>
      </c>
      <c r="E600" s="58">
        <f t="shared" si="18"/>
        <v>-270</v>
      </c>
      <c r="F600" s="26">
        <f t="shared" si="19"/>
        <v>-17.6</v>
      </c>
    </row>
    <row r="601" s="51" customFormat="true" spans="1:6">
      <c r="A601" s="200">
        <v>20808</v>
      </c>
      <c r="B601" s="202" t="s">
        <v>757</v>
      </c>
      <c r="C601" s="201">
        <v>2106</v>
      </c>
      <c r="D601" s="201">
        <v>3379</v>
      </c>
      <c r="E601" s="201">
        <f t="shared" si="18"/>
        <v>1273</v>
      </c>
      <c r="F601" s="24">
        <f t="shared" si="19"/>
        <v>60.4</v>
      </c>
    </row>
    <row r="602" s="191" customFormat="true" ht="17" customHeight="true" spans="1:6">
      <c r="A602" s="200">
        <v>2080801</v>
      </c>
      <c r="B602" s="200" t="s">
        <v>758</v>
      </c>
      <c r="C602" s="58">
        <v>54</v>
      </c>
      <c r="D602" s="58">
        <v>57</v>
      </c>
      <c r="E602" s="58">
        <f t="shared" si="18"/>
        <v>3</v>
      </c>
      <c r="F602" s="26">
        <f t="shared" si="19"/>
        <v>5.6</v>
      </c>
    </row>
    <row r="603" s="191" customFormat="true" ht="17" customHeight="true" spans="1:6">
      <c r="A603" s="200">
        <v>2080802</v>
      </c>
      <c r="B603" s="200" t="s">
        <v>759</v>
      </c>
      <c r="C603" s="58">
        <v>260</v>
      </c>
      <c r="D603" s="58">
        <v>240</v>
      </c>
      <c r="E603" s="58">
        <f t="shared" si="18"/>
        <v>-20</v>
      </c>
      <c r="F603" s="26">
        <f t="shared" si="19"/>
        <v>-7.7</v>
      </c>
    </row>
    <row r="604" s="191" customFormat="true" ht="17" customHeight="true" spans="1:6">
      <c r="A604" s="200">
        <v>2080803</v>
      </c>
      <c r="B604" s="200" t="s">
        <v>760</v>
      </c>
      <c r="C604" s="58">
        <v>1129</v>
      </c>
      <c r="D604" s="58">
        <v>1502</v>
      </c>
      <c r="E604" s="58">
        <f t="shared" si="18"/>
        <v>373</v>
      </c>
      <c r="F604" s="26">
        <f t="shared" si="19"/>
        <v>33</v>
      </c>
    </row>
    <row r="605" s="191" customFormat="true" ht="17" customHeight="true" spans="1:6">
      <c r="A605" s="200">
        <v>2080805</v>
      </c>
      <c r="B605" s="200" t="s">
        <v>761</v>
      </c>
      <c r="C605" s="58">
        <v>242</v>
      </c>
      <c r="D605" s="58">
        <v>966</v>
      </c>
      <c r="E605" s="58">
        <f t="shared" si="18"/>
        <v>724</v>
      </c>
      <c r="F605" s="26">
        <f t="shared" si="19"/>
        <v>299.2</v>
      </c>
    </row>
    <row r="606" s="191" customFormat="true" ht="17" customHeight="true" spans="1:6">
      <c r="A606" s="200">
        <v>2080806</v>
      </c>
      <c r="B606" s="200" t="s">
        <v>762</v>
      </c>
      <c r="C606" s="58">
        <v>234</v>
      </c>
      <c r="D606" s="58">
        <v>306</v>
      </c>
      <c r="E606" s="58">
        <f t="shared" si="18"/>
        <v>72</v>
      </c>
      <c r="F606" s="26">
        <f t="shared" si="19"/>
        <v>30.8</v>
      </c>
    </row>
    <row r="607" s="191" customFormat="true" ht="17" customHeight="true" spans="1:6">
      <c r="A607" s="200">
        <v>2080807</v>
      </c>
      <c r="B607" s="200" t="s">
        <v>763</v>
      </c>
      <c r="C607" s="58">
        <v>76</v>
      </c>
      <c r="D607" s="58">
        <v>71</v>
      </c>
      <c r="E607" s="58">
        <f t="shared" si="18"/>
        <v>-5</v>
      </c>
      <c r="F607" s="26">
        <f t="shared" si="19"/>
        <v>-6.6</v>
      </c>
    </row>
    <row r="608" s="191" customFormat="true" ht="17" customHeight="true" spans="1:6">
      <c r="A608" s="200">
        <v>2080808</v>
      </c>
      <c r="B608" s="200" t="s">
        <v>764</v>
      </c>
      <c r="C608" s="58">
        <v>17</v>
      </c>
      <c r="D608" s="58">
        <v>24</v>
      </c>
      <c r="E608" s="58">
        <f t="shared" si="18"/>
        <v>7</v>
      </c>
      <c r="F608" s="26">
        <f t="shared" si="19"/>
        <v>41.2</v>
      </c>
    </row>
    <row r="609" s="191" customFormat="true" ht="17" customHeight="true" spans="1:6">
      <c r="A609" s="200">
        <v>2080899</v>
      </c>
      <c r="B609" s="200" t="s">
        <v>765</v>
      </c>
      <c r="C609" s="58">
        <v>94</v>
      </c>
      <c r="D609" s="58">
        <v>213</v>
      </c>
      <c r="E609" s="58">
        <f t="shared" si="18"/>
        <v>119</v>
      </c>
      <c r="F609" s="26">
        <f t="shared" si="19"/>
        <v>126.6</v>
      </c>
    </row>
    <row r="610" s="51" customFormat="true" spans="1:6">
      <c r="A610" s="200">
        <v>20809</v>
      </c>
      <c r="B610" s="202" t="s">
        <v>766</v>
      </c>
      <c r="C610" s="201">
        <v>311</v>
      </c>
      <c r="D610" s="201">
        <v>359</v>
      </c>
      <c r="E610" s="201">
        <f t="shared" si="18"/>
        <v>48</v>
      </c>
      <c r="F610" s="24">
        <f t="shared" si="19"/>
        <v>15.4</v>
      </c>
    </row>
    <row r="611" s="191" customFormat="true" ht="17" customHeight="true" spans="1:6">
      <c r="A611" s="200">
        <v>2080901</v>
      </c>
      <c r="B611" s="200" t="s">
        <v>767</v>
      </c>
      <c r="C611" s="58">
        <v>155</v>
      </c>
      <c r="D611" s="58">
        <v>193</v>
      </c>
      <c r="E611" s="58">
        <f t="shared" si="18"/>
        <v>38</v>
      </c>
      <c r="F611" s="26">
        <f t="shared" si="19"/>
        <v>24.5</v>
      </c>
    </row>
    <row r="612" s="191" customFormat="true" ht="17" customHeight="true" spans="1:6">
      <c r="A612" s="200">
        <v>2080902</v>
      </c>
      <c r="B612" s="200" t="s">
        <v>768</v>
      </c>
      <c r="C612" s="58">
        <v>29</v>
      </c>
      <c r="D612" s="58">
        <v>28</v>
      </c>
      <c r="E612" s="58">
        <f t="shared" si="18"/>
        <v>-1</v>
      </c>
      <c r="F612" s="26">
        <f t="shared" si="19"/>
        <v>-3.4</v>
      </c>
    </row>
    <row r="613" s="191" customFormat="true" ht="17" customHeight="true" spans="1:6">
      <c r="A613" s="200">
        <v>2080903</v>
      </c>
      <c r="B613" s="200" t="s">
        <v>769</v>
      </c>
      <c r="C613" s="58">
        <v>5</v>
      </c>
      <c r="D613" s="58">
        <v>8</v>
      </c>
      <c r="E613" s="58">
        <f t="shared" si="18"/>
        <v>3</v>
      </c>
      <c r="F613" s="26">
        <f t="shared" si="19"/>
        <v>60</v>
      </c>
    </row>
    <row r="614" s="191" customFormat="true" ht="17" customHeight="true" spans="1:6">
      <c r="A614" s="200">
        <v>2080904</v>
      </c>
      <c r="B614" s="200" t="s">
        <v>770</v>
      </c>
      <c r="C614" s="58">
        <v>7</v>
      </c>
      <c r="D614" s="58">
        <v>35</v>
      </c>
      <c r="E614" s="58">
        <f t="shared" si="18"/>
        <v>28</v>
      </c>
      <c r="F614" s="26">
        <f t="shared" si="19"/>
        <v>400</v>
      </c>
    </row>
    <row r="615" s="191" customFormat="true" ht="17" customHeight="true" spans="1:6">
      <c r="A615" s="200">
        <v>2080905</v>
      </c>
      <c r="B615" s="200" t="s">
        <v>771</v>
      </c>
      <c r="C615" s="58">
        <v>51</v>
      </c>
      <c r="D615" s="58">
        <v>56</v>
      </c>
      <c r="E615" s="58">
        <f t="shared" si="18"/>
        <v>5</v>
      </c>
      <c r="F615" s="26">
        <f t="shared" si="19"/>
        <v>9.8</v>
      </c>
    </row>
    <row r="616" s="191" customFormat="true" ht="17" customHeight="true" spans="1:6">
      <c r="A616" s="200">
        <v>2080999</v>
      </c>
      <c r="B616" s="200" t="s">
        <v>772</v>
      </c>
      <c r="C616" s="58">
        <v>64</v>
      </c>
      <c r="D616" s="58">
        <v>39</v>
      </c>
      <c r="E616" s="58">
        <f t="shared" si="18"/>
        <v>-25</v>
      </c>
      <c r="F616" s="26">
        <f t="shared" si="19"/>
        <v>-39.1</v>
      </c>
    </row>
    <row r="617" s="51" customFormat="true" spans="1:6">
      <c r="A617" s="200">
        <v>20810</v>
      </c>
      <c r="B617" s="202" t="s">
        <v>773</v>
      </c>
      <c r="C617" s="201">
        <v>178</v>
      </c>
      <c r="D617" s="201">
        <v>2757</v>
      </c>
      <c r="E617" s="201">
        <f t="shared" si="18"/>
        <v>2579</v>
      </c>
      <c r="F617" s="24">
        <f t="shared" si="19"/>
        <v>1448.9</v>
      </c>
    </row>
    <row r="618" s="191" customFormat="true" ht="17" customHeight="true" spans="1:6">
      <c r="A618" s="200">
        <v>2081001</v>
      </c>
      <c r="B618" s="200" t="s">
        <v>774</v>
      </c>
      <c r="C618" s="58">
        <v>133</v>
      </c>
      <c r="D618" s="58">
        <v>142</v>
      </c>
      <c r="E618" s="58">
        <f t="shared" si="18"/>
        <v>9</v>
      </c>
      <c r="F618" s="26">
        <f t="shared" si="19"/>
        <v>6.8</v>
      </c>
    </row>
    <row r="619" s="191" customFormat="true" ht="17" customHeight="true" spans="1:6">
      <c r="A619" s="200">
        <v>2081002</v>
      </c>
      <c r="B619" s="200" t="s">
        <v>775</v>
      </c>
      <c r="C619" s="58">
        <v>0</v>
      </c>
      <c r="D619" s="58">
        <v>740</v>
      </c>
      <c r="E619" s="58">
        <f t="shared" si="18"/>
        <v>740</v>
      </c>
      <c r="F619" s="26" t="str">
        <f t="shared" si="19"/>
        <v/>
      </c>
    </row>
    <row r="620" s="191" customFormat="true" ht="17" customHeight="true" spans="1:6">
      <c r="A620" s="200">
        <v>2081003</v>
      </c>
      <c r="B620" s="200" t="s">
        <v>776</v>
      </c>
      <c r="C620" s="58">
        <v>0</v>
      </c>
      <c r="D620" s="58">
        <v>0</v>
      </c>
      <c r="E620" s="58">
        <f t="shared" si="18"/>
        <v>0</v>
      </c>
      <c r="F620" s="26" t="str">
        <f t="shared" si="19"/>
        <v/>
      </c>
    </row>
    <row r="621" s="191" customFormat="true" ht="17" customHeight="true" spans="1:6">
      <c r="A621" s="200">
        <v>2081004</v>
      </c>
      <c r="B621" s="200" t="s">
        <v>777</v>
      </c>
      <c r="C621" s="58">
        <v>0</v>
      </c>
      <c r="D621" s="58">
        <v>1799</v>
      </c>
      <c r="E621" s="58">
        <f t="shared" si="18"/>
        <v>1799</v>
      </c>
      <c r="F621" s="26" t="str">
        <f t="shared" si="19"/>
        <v/>
      </c>
    </row>
    <row r="622" s="191" customFormat="true" ht="17" customHeight="true" spans="1:6">
      <c r="A622" s="200">
        <v>2081005</v>
      </c>
      <c r="B622" s="200" t="s">
        <v>778</v>
      </c>
      <c r="C622" s="58">
        <v>45</v>
      </c>
      <c r="D622" s="58">
        <v>75</v>
      </c>
      <c r="E622" s="58">
        <f t="shared" si="18"/>
        <v>30</v>
      </c>
      <c r="F622" s="26">
        <f t="shared" si="19"/>
        <v>66.7</v>
      </c>
    </row>
    <row r="623" s="191" customFormat="true" ht="17" customHeight="true" spans="1:6">
      <c r="A623" s="200">
        <v>2081006</v>
      </c>
      <c r="B623" s="200" t="s">
        <v>779</v>
      </c>
      <c r="C623" s="58">
        <v>0</v>
      </c>
      <c r="D623" s="58">
        <v>0</v>
      </c>
      <c r="E623" s="58">
        <f t="shared" si="18"/>
        <v>0</v>
      </c>
      <c r="F623" s="26" t="str">
        <f t="shared" si="19"/>
        <v/>
      </c>
    </row>
    <row r="624" s="191" customFormat="true" ht="17" customHeight="true" spans="1:6">
      <c r="A624" s="200">
        <v>2081099</v>
      </c>
      <c r="B624" s="200" t="s">
        <v>780</v>
      </c>
      <c r="C624" s="58">
        <v>0</v>
      </c>
      <c r="D624" s="58">
        <v>1</v>
      </c>
      <c r="E624" s="58">
        <f t="shared" si="18"/>
        <v>1</v>
      </c>
      <c r="F624" s="26" t="str">
        <f t="shared" si="19"/>
        <v/>
      </c>
    </row>
    <row r="625" s="51" customFormat="true" spans="1:6">
      <c r="A625" s="200">
        <v>20811</v>
      </c>
      <c r="B625" s="202" t="s">
        <v>781</v>
      </c>
      <c r="C625" s="201">
        <v>1469</v>
      </c>
      <c r="D625" s="201">
        <v>1475</v>
      </c>
      <c r="E625" s="201">
        <f t="shared" si="18"/>
        <v>6</v>
      </c>
      <c r="F625" s="24">
        <f t="shared" si="19"/>
        <v>0.4</v>
      </c>
    </row>
    <row r="626" s="191" customFormat="true" ht="17" customHeight="true" spans="1:6">
      <c r="A626" s="200">
        <v>2081101</v>
      </c>
      <c r="B626" s="200" t="s">
        <v>345</v>
      </c>
      <c r="C626" s="58">
        <v>45</v>
      </c>
      <c r="D626" s="58">
        <v>145</v>
      </c>
      <c r="E626" s="58">
        <f t="shared" si="18"/>
        <v>100</v>
      </c>
      <c r="F626" s="26">
        <f t="shared" si="19"/>
        <v>222.2</v>
      </c>
    </row>
    <row r="627" s="191" customFormat="true" ht="17" customHeight="true" spans="1:6">
      <c r="A627" s="200">
        <v>2081102</v>
      </c>
      <c r="B627" s="200" t="s">
        <v>346</v>
      </c>
      <c r="C627" s="58">
        <v>0</v>
      </c>
      <c r="D627" s="58">
        <v>0</v>
      </c>
      <c r="E627" s="58">
        <f t="shared" si="18"/>
        <v>0</v>
      </c>
      <c r="F627" s="26" t="str">
        <f t="shared" si="19"/>
        <v/>
      </c>
    </row>
    <row r="628" s="191" customFormat="true" ht="17" customHeight="true" spans="1:6">
      <c r="A628" s="200">
        <v>2081103</v>
      </c>
      <c r="B628" s="200" t="s">
        <v>347</v>
      </c>
      <c r="C628" s="58">
        <v>0</v>
      </c>
      <c r="D628" s="58">
        <v>0</v>
      </c>
      <c r="E628" s="58">
        <f t="shared" si="18"/>
        <v>0</v>
      </c>
      <c r="F628" s="26" t="str">
        <f t="shared" si="19"/>
        <v/>
      </c>
    </row>
    <row r="629" s="191" customFormat="true" ht="17" customHeight="true" spans="1:6">
      <c r="A629" s="200">
        <v>2081104</v>
      </c>
      <c r="B629" s="200" t="s">
        <v>782</v>
      </c>
      <c r="C629" s="58">
        <v>193</v>
      </c>
      <c r="D629" s="58">
        <v>159</v>
      </c>
      <c r="E629" s="58">
        <f t="shared" si="18"/>
        <v>-34</v>
      </c>
      <c r="F629" s="26">
        <f t="shared" si="19"/>
        <v>-17.6</v>
      </c>
    </row>
    <row r="630" s="191" customFormat="true" ht="17" customHeight="true" spans="1:6">
      <c r="A630" s="200">
        <v>2081105</v>
      </c>
      <c r="B630" s="200" t="s">
        <v>783</v>
      </c>
      <c r="C630" s="58">
        <v>108</v>
      </c>
      <c r="D630" s="58">
        <v>83</v>
      </c>
      <c r="E630" s="58">
        <f t="shared" si="18"/>
        <v>-25</v>
      </c>
      <c r="F630" s="26">
        <f t="shared" si="19"/>
        <v>-23.1</v>
      </c>
    </row>
    <row r="631" s="191" customFormat="true" ht="17" customHeight="true" spans="1:6">
      <c r="A631" s="200">
        <v>2081106</v>
      </c>
      <c r="B631" s="200" t="s">
        <v>784</v>
      </c>
      <c r="C631" s="58">
        <v>0</v>
      </c>
      <c r="D631" s="58">
        <v>0</v>
      </c>
      <c r="E631" s="58">
        <f t="shared" si="18"/>
        <v>0</v>
      </c>
      <c r="F631" s="26" t="str">
        <f t="shared" si="19"/>
        <v/>
      </c>
    </row>
    <row r="632" s="191" customFormat="true" ht="17" customHeight="true" spans="1:6">
      <c r="A632" s="200">
        <v>2081107</v>
      </c>
      <c r="B632" s="200" t="s">
        <v>785</v>
      </c>
      <c r="C632" s="58">
        <v>920</v>
      </c>
      <c r="D632" s="58">
        <v>898</v>
      </c>
      <c r="E632" s="58">
        <f t="shared" si="18"/>
        <v>-22</v>
      </c>
      <c r="F632" s="26">
        <f t="shared" si="19"/>
        <v>-2.4</v>
      </c>
    </row>
    <row r="633" s="191" customFormat="true" ht="17" customHeight="true" spans="1:6">
      <c r="A633" s="200">
        <v>2081199</v>
      </c>
      <c r="B633" s="200" t="s">
        <v>786</v>
      </c>
      <c r="C633" s="58">
        <v>203</v>
      </c>
      <c r="D633" s="58">
        <v>190</v>
      </c>
      <c r="E633" s="58">
        <f t="shared" si="18"/>
        <v>-13</v>
      </c>
      <c r="F633" s="26">
        <f t="shared" si="19"/>
        <v>-6.4</v>
      </c>
    </row>
    <row r="634" s="51" customFormat="true" spans="1:6">
      <c r="A634" s="200">
        <v>20816</v>
      </c>
      <c r="B634" s="202" t="s">
        <v>787</v>
      </c>
      <c r="C634" s="201">
        <v>34</v>
      </c>
      <c r="D634" s="201">
        <v>58</v>
      </c>
      <c r="E634" s="201">
        <f t="shared" si="18"/>
        <v>24</v>
      </c>
      <c r="F634" s="24">
        <f t="shared" si="19"/>
        <v>70.6</v>
      </c>
    </row>
    <row r="635" s="191" customFormat="true" ht="17" customHeight="true" spans="1:6">
      <c r="A635" s="200">
        <v>2081601</v>
      </c>
      <c r="B635" s="200" t="s">
        <v>345</v>
      </c>
      <c r="C635" s="58">
        <v>34</v>
      </c>
      <c r="D635" s="58">
        <v>58</v>
      </c>
      <c r="E635" s="58">
        <f t="shared" si="18"/>
        <v>24</v>
      </c>
      <c r="F635" s="26">
        <f t="shared" si="19"/>
        <v>70.6</v>
      </c>
    </row>
    <row r="636" s="191" customFormat="true" ht="17" customHeight="true" spans="1:6">
      <c r="A636" s="200">
        <v>2081602</v>
      </c>
      <c r="B636" s="200" t="s">
        <v>346</v>
      </c>
      <c r="C636" s="58">
        <v>0</v>
      </c>
      <c r="D636" s="58">
        <v>0</v>
      </c>
      <c r="E636" s="58">
        <f t="shared" si="18"/>
        <v>0</v>
      </c>
      <c r="F636" s="26" t="str">
        <f t="shared" si="19"/>
        <v/>
      </c>
    </row>
    <row r="637" s="191" customFormat="true" ht="17" customHeight="true" spans="1:6">
      <c r="A637" s="200">
        <v>2081603</v>
      </c>
      <c r="B637" s="200" t="s">
        <v>347</v>
      </c>
      <c r="C637" s="58">
        <v>0</v>
      </c>
      <c r="D637" s="58">
        <v>0</v>
      </c>
      <c r="E637" s="58">
        <f t="shared" si="18"/>
        <v>0</v>
      </c>
      <c r="F637" s="26" t="str">
        <f t="shared" si="19"/>
        <v/>
      </c>
    </row>
    <row r="638" s="191" customFormat="true" ht="17" customHeight="true" spans="1:6">
      <c r="A638" s="200">
        <v>2081650</v>
      </c>
      <c r="B638" s="200" t="s">
        <v>354</v>
      </c>
      <c r="C638" s="58">
        <v>0</v>
      </c>
      <c r="D638" s="58">
        <v>0</v>
      </c>
      <c r="E638" s="58">
        <f t="shared" si="18"/>
        <v>0</v>
      </c>
      <c r="F638" s="26" t="str">
        <f t="shared" si="19"/>
        <v/>
      </c>
    </row>
    <row r="639" s="191" customFormat="true" ht="17" customHeight="true" spans="1:6">
      <c r="A639" s="200">
        <v>2081699</v>
      </c>
      <c r="B639" s="200" t="s">
        <v>788</v>
      </c>
      <c r="C639" s="58">
        <v>0</v>
      </c>
      <c r="D639" s="58">
        <v>0</v>
      </c>
      <c r="E639" s="58">
        <f t="shared" si="18"/>
        <v>0</v>
      </c>
      <c r="F639" s="26" t="str">
        <f t="shared" si="19"/>
        <v/>
      </c>
    </row>
    <row r="640" s="51" customFormat="true" spans="1:6">
      <c r="A640" s="200">
        <v>20819</v>
      </c>
      <c r="B640" s="202" t="s">
        <v>789</v>
      </c>
      <c r="C640" s="201">
        <v>4445</v>
      </c>
      <c r="D640" s="201">
        <v>4426</v>
      </c>
      <c r="E640" s="201">
        <f t="shared" si="18"/>
        <v>-19</v>
      </c>
      <c r="F640" s="24">
        <f t="shared" si="19"/>
        <v>-0.4</v>
      </c>
    </row>
    <row r="641" s="191" customFormat="true" ht="17" customHeight="true" spans="1:6">
      <c r="A641" s="200">
        <v>2081901</v>
      </c>
      <c r="B641" s="200" t="s">
        <v>790</v>
      </c>
      <c r="C641" s="58">
        <v>1255</v>
      </c>
      <c r="D641" s="58">
        <v>1305</v>
      </c>
      <c r="E641" s="58">
        <f t="shared" si="18"/>
        <v>50</v>
      </c>
      <c r="F641" s="26">
        <f t="shared" si="19"/>
        <v>4</v>
      </c>
    </row>
    <row r="642" s="191" customFormat="true" ht="17" customHeight="true" spans="1:6">
      <c r="A642" s="200">
        <v>2081902</v>
      </c>
      <c r="B642" s="200" t="s">
        <v>791</v>
      </c>
      <c r="C642" s="58">
        <v>3190</v>
      </c>
      <c r="D642" s="58">
        <v>3121</v>
      </c>
      <c r="E642" s="58">
        <f t="shared" si="18"/>
        <v>-69</v>
      </c>
      <c r="F642" s="26">
        <f t="shared" si="19"/>
        <v>-2.2</v>
      </c>
    </row>
    <row r="643" s="51" customFormat="true" spans="1:6">
      <c r="A643" s="200">
        <v>20820</v>
      </c>
      <c r="B643" s="202" t="s">
        <v>792</v>
      </c>
      <c r="C643" s="201">
        <v>180</v>
      </c>
      <c r="D643" s="201">
        <v>153</v>
      </c>
      <c r="E643" s="201">
        <f t="shared" si="18"/>
        <v>-27</v>
      </c>
      <c r="F643" s="24">
        <f t="shared" si="19"/>
        <v>-15</v>
      </c>
    </row>
    <row r="644" s="191" customFormat="true" ht="17" customHeight="true" spans="1:6">
      <c r="A644" s="200">
        <v>2082001</v>
      </c>
      <c r="B644" s="200" t="s">
        <v>793</v>
      </c>
      <c r="C644" s="58">
        <v>120</v>
      </c>
      <c r="D644" s="58">
        <v>145</v>
      </c>
      <c r="E644" s="58">
        <f t="shared" si="18"/>
        <v>25</v>
      </c>
      <c r="F644" s="26">
        <f t="shared" si="19"/>
        <v>20.8</v>
      </c>
    </row>
    <row r="645" s="191" customFormat="true" ht="17" customHeight="true" spans="1:6">
      <c r="A645" s="200">
        <v>2082002</v>
      </c>
      <c r="B645" s="200" t="s">
        <v>794</v>
      </c>
      <c r="C645" s="58">
        <v>60</v>
      </c>
      <c r="D645" s="58">
        <v>8</v>
      </c>
      <c r="E645" s="58">
        <f t="shared" ref="E645:E708" si="20">D645-C645</f>
        <v>-52</v>
      </c>
      <c r="F645" s="26">
        <f t="shared" ref="F645:F708" si="21">IF(C645&lt;&gt;0,ROUND(100*(D645/C645-1),1),"")</f>
        <v>-86.7</v>
      </c>
    </row>
    <row r="646" s="51" customFormat="true" spans="1:6">
      <c r="A646" s="200">
        <v>20821</v>
      </c>
      <c r="B646" s="202" t="s">
        <v>795</v>
      </c>
      <c r="C646" s="201">
        <v>1302</v>
      </c>
      <c r="D646" s="201">
        <v>1610</v>
      </c>
      <c r="E646" s="201">
        <f t="shared" si="20"/>
        <v>308</v>
      </c>
      <c r="F646" s="24">
        <f t="shared" si="21"/>
        <v>23.7</v>
      </c>
    </row>
    <row r="647" s="191" customFormat="true" ht="17" customHeight="true" spans="1:6">
      <c r="A647" s="200">
        <v>2082101</v>
      </c>
      <c r="B647" s="200" t="s">
        <v>796</v>
      </c>
      <c r="C647" s="58">
        <v>304</v>
      </c>
      <c r="D647" s="58">
        <v>376</v>
      </c>
      <c r="E647" s="58">
        <f t="shared" si="20"/>
        <v>72</v>
      </c>
      <c r="F647" s="26">
        <f t="shared" si="21"/>
        <v>23.7</v>
      </c>
    </row>
    <row r="648" s="191" customFormat="true" ht="17" customHeight="true" spans="1:6">
      <c r="A648" s="200">
        <v>2082102</v>
      </c>
      <c r="B648" s="200" t="s">
        <v>797</v>
      </c>
      <c r="C648" s="58">
        <v>998</v>
      </c>
      <c r="D648" s="58">
        <v>1234</v>
      </c>
      <c r="E648" s="58">
        <f t="shared" si="20"/>
        <v>236</v>
      </c>
      <c r="F648" s="26">
        <f t="shared" si="21"/>
        <v>23.6</v>
      </c>
    </row>
    <row r="649" s="51" customFormat="true" spans="1:6">
      <c r="A649" s="200">
        <v>20824</v>
      </c>
      <c r="B649" s="202" t="s">
        <v>798</v>
      </c>
      <c r="C649" s="201">
        <f>SUM(C650:C651)</f>
        <v>0</v>
      </c>
      <c r="D649" s="201"/>
      <c r="E649" s="201">
        <f t="shared" si="20"/>
        <v>0</v>
      </c>
      <c r="F649" s="24" t="str">
        <f t="shared" si="21"/>
        <v/>
      </c>
    </row>
    <row r="650" s="191" customFormat="true" ht="17" customHeight="true" spans="1:6">
      <c r="A650" s="200">
        <v>2082401</v>
      </c>
      <c r="B650" s="200" t="s">
        <v>799</v>
      </c>
      <c r="C650" s="58">
        <v>0</v>
      </c>
      <c r="D650" s="58">
        <v>0</v>
      </c>
      <c r="E650" s="58">
        <f t="shared" si="20"/>
        <v>0</v>
      </c>
      <c r="F650" s="26" t="str">
        <f t="shared" si="21"/>
        <v/>
      </c>
    </row>
    <row r="651" s="191" customFormat="true" ht="17" customHeight="true" spans="1:6">
      <c r="A651" s="200">
        <v>2082402</v>
      </c>
      <c r="B651" s="200" t="s">
        <v>800</v>
      </c>
      <c r="C651" s="58">
        <v>0</v>
      </c>
      <c r="D651" s="58">
        <v>0</v>
      </c>
      <c r="E651" s="58">
        <f t="shared" si="20"/>
        <v>0</v>
      </c>
      <c r="F651" s="26" t="str">
        <f t="shared" si="21"/>
        <v/>
      </c>
    </row>
    <row r="652" s="51" customFormat="true" spans="1:6">
      <c r="A652" s="200">
        <v>20825</v>
      </c>
      <c r="B652" s="202" t="s">
        <v>801</v>
      </c>
      <c r="C652" s="201">
        <v>2</v>
      </c>
      <c r="D652" s="201">
        <v>1</v>
      </c>
      <c r="E652" s="201">
        <f t="shared" si="20"/>
        <v>-1</v>
      </c>
      <c r="F652" s="24">
        <f t="shared" si="21"/>
        <v>-50</v>
      </c>
    </row>
    <row r="653" s="191" customFormat="true" ht="17" customHeight="true" spans="1:6">
      <c r="A653" s="200">
        <v>2082501</v>
      </c>
      <c r="B653" s="200" t="s">
        <v>802</v>
      </c>
      <c r="C653" s="58">
        <v>2</v>
      </c>
      <c r="D653" s="58">
        <v>1</v>
      </c>
      <c r="E653" s="58">
        <f t="shared" si="20"/>
        <v>-1</v>
      </c>
      <c r="F653" s="26">
        <f t="shared" si="21"/>
        <v>-50</v>
      </c>
    </row>
    <row r="654" s="191" customFormat="true" ht="17" customHeight="true" spans="1:6">
      <c r="A654" s="200">
        <v>2082502</v>
      </c>
      <c r="B654" s="200" t="s">
        <v>803</v>
      </c>
      <c r="C654" s="58">
        <v>0</v>
      </c>
      <c r="D654" s="58">
        <v>0</v>
      </c>
      <c r="E654" s="58">
        <f t="shared" si="20"/>
        <v>0</v>
      </c>
      <c r="F654" s="26" t="str">
        <f t="shared" si="21"/>
        <v/>
      </c>
    </row>
    <row r="655" s="51" customFormat="true" spans="1:6">
      <c r="A655" s="200">
        <v>20826</v>
      </c>
      <c r="B655" s="202" t="s">
        <v>804</v>
      </c>
      <c r="C655" s="201">
        <v>7864</v>
      </c>
      <c r="D655" s="201">
        <v>8638</v>
      </c>
      <c r="E655" s="201">
        <f t="shared" si="20"/>
        <v>774</v>
      </c>
      <c r="F655" s="24">
        <f t="shared" si="21"/>
        <v>9.8</v>
      </c>
    </row>
    <row r="656" s="191" customFormat="true" ht="17" customHeight="true" spans="1:6">
      <c r="A656" s="200">
        <v>2082601</v>
      </c>
      <c r="B656" s="200" t="s">
        <v>805</v>
      </c>
      <c r="C656" s="58">
        <v>0</v>
      </c>
      <c r="D656" s="58">
        <v>0</v>
      </c>
      <c r="E656" s="58">
        <f t="shared" si="20"/>
        <v>0</v>
      </c>
      <c r="F656" s="26" t="str">
        <f t="shared" si="21"/>
        <v/>
      </c>
    </row>
    <row r="657" s="191" customFormat="true" ht="17" customHeight="true" spans="1:6">
      <c r="A657" s="200">
        <v>2082602</v>
      </c>
      <c r="B657" s="200" t="s">
        <v>806</v>
      </c>
      <c r="C657" s="58">
        <v>7864</v>
      </c>
      <c r="D657" s="58">
        <v>8638</v>
      </c>
      <c r="E657" s="58">
        <f t="shared" si="20"/>
        <v>774</v>
      </c>
      <c r="F657" s="26">
        <f t="shared" si="21"/>
        <v>9.8</v>
      </c>
    </row>
    <row r="658" s="191" customFormat="true" ht="17" customHeight="true" spans="1:6">
      <c r="A658" s="200">
        <v>2082699</v>
      </c>
      <c r="B658" s="200" t="s">
        <v>807</v>
      </c>
      <c r="C658" s="58">
        <v>0</v>
      </c>
      <c r="D658" s="58">
        <v>0</v>
      </c>
      <c r="E658" s="58">
        <f t="shared" si="20"/>
        <v>0</v>
      </c>
      <c r="F658" s="26" t="str">
        <f t="shared" si="21"/>
        <v/>
      </c>
    </row>
    <row r="659" s="51" customFormat="true" spans="1:6">
      <c r="A659" s="200">
        <v>20827</v>
      </c>
      <c r="B659" s="202" t="s">
        <v>808</v>
      </c>
      <c r="C659" s="201">
        <f>SUM(C660:C662)</f>
        <v>0</v>
      </c>
      <c r="D659" s="201"/>
      <c r="E659" s="201">
        <f t="shared" si="20"/>
        <v>0</v>
      </c>
      <c r="F659" s="24" t="str">
        <f t="shared" si="21"/>
        <v/>
      </c>
    </row>
    <row r="660" s="191" customFormat="true" ht="17" customHeight="true" spans="1:6">
      <c r="A660" s="200">
        <v>2082701</v>
      </c>
      <c r="B660" s="200" t="s">
        <v>809</v>
      </c>
      <c r="C660" s="58">
        <v>0</v>
      </c>
      <c r="D660" s="58">
        <v>0</v>
      </c>
      <c r="E660" s="58">
        <f t="shared" si="20"/>
        <v>0</v>
      </c>
      <c r="F660" s="26" t="str">
        <f t="shared" si="21"/>
        <v/>
      </c>
    </row>
    <row r="661" s="191" customFormat="true" ht="17" customHeight="true" spans="1:6">
      <c r="A661" s="200">
        <v>2082702</v>
      </c>
      <c r="B661" s="200" t="s">
        <v>810</v>
      </c>
      <c r="C661" s="58">
        <v>0</v>
      </c>
      <c r="D661" s="58">
        <v>0</v>
      </c>
      <c r="E661" s="58">
        <f t="shared" si="20"/>
        <v>0</v>
      </c>
      <c r="F661" s="26" t="str">
        <f t="shared" si="21"/>
        <v/>
      </c>
    </row>
    <row r="662" s="191" customFormat="true" ht="17" customHeight="true" spans="1:6">
      <c r="A662" s="200">
        <v>2082799</v>
      </c>
      <c r="B662" s="200" t="s">
        <v>811</v>
      </c>
      <c r="C662" s="58">
        <v>0</v>
      </c>
      <c r="D662" s="58">
        <v>0</v>
      </c>
      <c r="E662" s="58">
        <f t="shared" si="20"/>
        <v>0</v>
      </c>
      <c r="F662" s="26" t="str">
        <f t="shared" si="21"/>
        <v/>
      </c>
    </row>
    <row r="663" s="51" customFormat="true" spans="1:6">
      <c r="A663" s="200">
        <v>20828</v>
      </c>
      <c r="B663" s="202" t="s">
        <v>812</v>
      </c>
      <c r="C663" s="201">
        <v>439</v>
      </c>
      <c r="D663" s="201">
        <v>572</v>
      </c>
      <c r="E663" s="201">
        <f t="shared" si="20"/>
        <v>133</v>
      </c>
      <c r="F663" s="24">
        <f t="shared" si="21"/>
        <v>30.3</v>
      </c>
    </row>
    <row r="664" s="191" customFormat="true" ht="17" customHeight="true" spans="1:6">
      <c r="A664" s="200">
        <v>2082801</v>
      </c>
      <c r="B664" s="200" t="s">
        <v>345</v>
      </c>
      <c r="C664" s="58">
        <v>160</v>
      </c>
      <c r="D664" s="58">
        <v>232</v>
      </c>
      <c r="E664" s="58">
        <f t="shared" si="20"/>
        <v>72</v>
      </c>
      <c r="F664" s="26">
        <f t="shared" si="21"/>
        <v>45</v>
      </c>
    </row>
    <row r="665" s="191" customFormat="true" ht="17" customHeight="true" spans="1:6">
      <c r="A665" s="200">
        <v>2082802</v>
      </c>
      <c r="B665" s="200" t="s">
        <v>346</v>
      </c>
      <c r="C665" s="58">
        <v>0</v>
      </c>
      <c r="D665" s="58">
        <v>0</v>
      </c>
      <c r="E665" s="58">
        <f t="shared" si="20"/>
        <v>0</v>
      </c>
      <c r="F665" s="26" t="str">
        <f t="shared" si="21"/>
        <v/>
      </c>
    </row>
    <row r="666" s="191" customFormat="true" ht="17" customHeight="true" spans="1:6">
      <c r="A666" s="200">
        <v>2082803</v>
      </c>
      <c r="B666" s="200" t="s">
        <v>347</v>
      </c>
      <c r="C666" s="58">
        <v>0</v>
      </c>
      <c r="D666" s="58">
        <v>0</v>
      </c>
      <c r="E666" s="58">
        <f t="shared" si="20"/>
        <v>0</v>
      </c>
      <c r="F666" s="26" t="str">
        <f t="shared" si="21"/>
        <v/>
      </c>
    </row>
    <row r="667" s="191" customFormat="true" ht="17" customHeight="true" spans="1:6">
      <c r="A667" s="200">
        <v>2082804</v>
      </c>
      <c r="B667" s="200" t="s">
        <v>813</v>
      </c>
      <c r="C667" s="58">
        <v>36</v>
      </c>
      <c r="D667" s="58">
        <v>53</v>
      </c>
      <c r="E667" s="58">
        <f t="shared" si="20"/>
        <v>17</v>
      </c>
      <c r="F667" s="26">
        <f t="shared" si="21"/>
        <v>47.2</v>
      </c>
    </row>
    <row r="668" s="191" customFormat="true" ht="17" customHeight="true" spans="1:6">
      <c r="A668" s="200">
        <v>2082805</v>
      </c>
      <c r="B668" s="200" t="s">
        <v>814</v>
      </c>
      <c r="C668" s="58">
        <v>0</v>
      </c>
      <c r="D668" s="58">
        <v>0</v>
      </c>
      <c r="E668" s="58">
        <f t="shared" si="20"/>
        <v>0</v>
      </c>
      <c r="F668" s="26" t="str">
        <f t="shared" si="21"/>
        <v/>
      </c>
    </row>
    <row r="669" s="191" customFormat="true" ht="17" customHeight="true" spans="1:6">
      <c r="A669" s="200">
        <v>2082850</v>
      </c>
      <c r="B669" s="200" t="s">
        <v>354</v>
      </c>
      <c r="C669" s="58">
        <v>212</v>
      </c>
      <c r="D669" s="58">
        <v>260</v>
      </c>
      <c r="E669" s="58">
        <f t="shared" si="20"/>
        <v>48</v>
      </c>
      <c r="F669" s="26">
        <f t="shared" si="21"/>
        <v>22.6</v>
      </c>
    </row>
    <row r="670" s="191" customFormat="true" ht="17" customHeight="true" spans="1:6">
      <c r="A670" s="200">
        <v>2082899</v>
      </c>
      <c r="B670" s="200" t="s">
        <v>815</v>
      </c>
      <c r="C670" s="58">
        <v>31</v>
      </c>
      <c r="D670" s="58">
        <v>27</v>
      </c>
      <c r="E670" s="58">
        <f t="shared" si="20"/>
        <v>-4</v>
      </c>
      <c r="F670" s="26">
        <f t="shared" si="21"/>
        <v>-12.9</v>
      </c>
    </row>
    <row r="671" s="51" customFormat="true" spans="1:6">
      <c r="A671" s="200">
        <v>20830</v>
      </c>
      <c r="B671" s="202" t="s">
        <v>816</v>
      </c>
      <c r="C671" s="201">
        <f>SUM(C672:C673)</f>
        <v>490</v>
      </c>
      <c r="D671" s="201">
        <v>692</v>
      </c>
      <c r="E671" s="201">
        <f t="shared" si="20"/>
        <v>202</v>
      </c>
      <c r="F671" s="24">
        <f t="shared" si="21"/>
        <v>41.2</v>
      </c>
    </row>
    <row r="672" s="191" customFormat="true" ht="17" customHeight="true" spans="1:6">
      <c r="A672" s="200">
        <v>2083001</v>
      </c>
      <c r="B672" s="200" t="s">
        <v>817</v>
      </c>
      <c r="C672" s="58">
        <v>35</v>
      </c>
      <c r="D672" s="58">
        <v>49</v>
      </c>
      <c r="E672" s="58">
        <f t="shared" si="20"/>
        <v>14</v>
      </c>
      <c r="F672" s="26">
        <f t="shared" si="21"/>
        <v>40</v>
      </c>
    </row>
    <row r="673" s="191" customFormat="true" ht="17" customHeight="true" spans="1:6">
      <c r="A673" s="200">
        <v>2083099</v>
      </c>
      <c r="B673" s="200" t="s">
        <v>818</v>
      </c>
      <c r="C673" s="58">
        <v>455</v>
      </c>
      <c r="D673" s="58">
        <v>643</v>
      </c>
      <c r="E673" s="58">
        <f t="shared" si="20"/>
        <v>188</v>
      </c>
      <c r="F673" s="26">
        <f t="shared" si="21"/>
        <v>41.3</v>
      </c>
    </row>
    <row r="674" s="51" customFormat="true" spans="1:6">
      <c r="A674" s="200">
        <v>20899</v>
      </c>
      <c r="B674" s="202" t="s">
        <v>819</v>
      </c>
      <c r="C674" s="201">
        <f>C675</f>
        <v>272</v>
      </c>
      <c r="D674" s="201">
        <v>108</v>
      </c>
      <c r="E674" s="201">
        <f t="shared" si="20"/>
        <v>-164</v>
      </c>
      <c r="F674" s="24">
        <f t="shared" si="21"/>
        <v>-60.3</v>
      </c>
    </row>
    <row r="675" s="191" customFormat="true" ht="17" customHeight="true" spans="1:6">
      <c r="A675" s="200">
        <v>2089999</v>
      </c>
      <c r="B675" s="200" t="s">
        <v>820</v>
      </c>
      <c r="C675" s="58">
        <v>272</v>
      </c>
      <c r="D675" s="58">
        <v>108</v>
      </c>
      <c r="E675" s="58">
        <f t="shared" si="20"/>
        <v>-164</v>
      </c>
      <c r="F675" s="26">
        <f t="shared" si="21"/>
        <v>-60.3</v>
      </c>
    </row>
    <row r="676" s="51" customFormat="true" spans="1:6">
      <c r="A676" s="202">
        <v>210</v>
      </c>
      <c r="B676" s="202" t="s">
        <v>821</v>
      </c>
      <c r="C676" s="201">
        <f>SUM(C677,C682,C697,C701,C713,C716,C720,C725,C729,C733,C736,C745,C747)</f>
        <v>23632</v>
      </c>
      <c r="D676" s="201">
        <f>SUM(D677,D682,D697,D701,D713,D716,D720,D725,D729,D733,D736,D745,D747)</f>
        <v>27381</v>
      </c>
      <c r="E676" s="201">
        <f t="shared" si="20"/>
        <v>3749</v>
      </c>
      <c r="F676" s="24">
        <f t="shared" si="21"/>
        <v>15.9</v>
      </c>
    </row>
    <row r="677" s="51" customFormat="true" spans="1:6">
      <c r="A677" s="200">
        <v>21001</v>
      </c>
      <c r="B677" s="202" t="s">
        <v>822</v>
      </c>
      <c r="C677" s="201">
        <v>520</v>
      </c>
      <c r="D677" s="201">
        <v>597</v>
      </c>
      <c r="E677" s="201">
        <f t="shared" si="20"/>
        <v>77</v>
      </c>
      <c r="F677" s="24">
        <f t="shared" si="21"/>
        <v>14.8</v>
      </c>
    </row>
    <row r="678" s="191" customFormat="true" ht="17" customHeight="true" spans="1:6">
      <c r="A678" s="200">
        <v>2100101</v>
      </c>
      <c r="B678" s="200" t="s">
        <v>345</v>
      </c>
      <c r="C678" s="58">
        <v>221</v>
      </c>
      <c r="D678" s="58">
        <v>301</v>
      </c>
      <c r="E678" s="58">
        <f t="shared" si="20"/>
        <v>80</v>
      </c>
      <c r="F678" s="26">
        <f t="shared" si="21"/>
        <v>36.2</v>
      </c>
    </row>
    <row r="679" s="191" customFormat="true" ht="17" customHeight="true" spans="1:6">
      <c r="A679" s="200">
        <v>2100102</v>
      </c>
      <c r="B679" s="200" t="s">
        <v>346</v>
      </c>
      <c r="C679" s="58">
        <v>0</v>
      </c>
      <c r="D679" s="58">
        <v>0</v>
      </c>
      <c r="E679" s="58">
        <f t="shared" si="20"/>
        <v>0</v>
      </c>
      <c r="F679" s="26" t="str">
        <f t="shared" si="21"/>
        <v/>
      </c>
    </row>
    <row r="680" s="191" customFormat="true" ht="17" customHeight="true" spans="1:6">
      <c r="A680" s="200">
        <v>2100103</v>
      </c>
      <c r="B680" s="200" t="s">
        <v>347</v>
      </c>
      <c r="C680" s="58">
        <v>0</v>
      </c>
      <c r="D680" s="58">
        <v>0</v>
      </c>
      <c r="E680" s="58">
        <f t="shared" si="20"/>
        <v>0</v>
      </c>
      <c r="F680" s="26" t="str">
        <f t="shared" si="21"/>
        <v/>
      </c>
    </row>
    <row r="681" s="191" customFormat="true" ht="17" customHeight="true" spans="1:6">
      <c r="A681" s="200">
        <v>2100199</v>
      </c>
      <c r="B681" s="200" t="s">
        <v>823</v>
      </c>
      <c r="C681" s="58">
        <v>299</v>
      </c>
      <c r="D681" s="58">
        <v>296</v>
      </c>
      <c r="E681" s="58">
        <f t="shared" si="20"/>
        <v>-3</v>
      </c>
      <c r="F681" s="26">
        <f t="shared" si="21"/>
        <v>-1</v>
      </c>
    </row>
    <row r="682" s="51" customFormat="true" spans="1:6">
      <c r="A682" s="200">
        <v>21002</v>
      </c>
      <c r="B682" s="202" t="s">
        <v>824</v>
      </c>
      <c r="C682" s="201">
        <v>2827</v>
      </c>
      <c r="D682" s="201">
        <v>3047</v>
      </c>
      <c r="E682" s="201">
        <f t="shared" si="20"/>
        <v>220</v>
      </c>
      <c r="F682" s="24">
        <f t="shared" si="21"/>
        <v>7.8</v>
      </c>
    </row>
    <row r="683" s="191" customFormat="true" ht="17" customHeight="true" spans="1:6">
      <c r="A683" s="200">
        <v>2100201</v>
      </c>
      <c r="B683" s="200" t="s">
        <v>825</v>
      </c>
      <c r="C683" s="58">
        <v>1778</v>
      </c>
      <c r="D683" s="58">
        <v>1175</v>
      </c>
      <c r="E683" s="58">
        <f t="shared" si="20"/>
        <v>-603</v>
      </c>
      <c r="F683" s="26">
        <f t="shared" si="21"/>
        <v>-33.9</v>
      </c>
    </row>
    <row r="684" s="191" customFormat="true" ht="17" customHeight="true" spans="1:6">
      <c r="A684" s="200">
        <v>2100202</v>
      </c>
      <c r="B684" s="200" t="s">
        <v>826</v>
      </c>
      <c r="C684" s="58">
        <v>451</v>
      </c>
      <c r="D684" s="58">
        <v>815</v>
      </c>
      <c r="E684" s="58">
        <f t="shared" si="20"/>
        <v>364</v>
      </c>
      <c r="F684" s="26">
        <f t="shared" si="21"/>
        <v>80.7</v>
      </c>
    </row>
    <row r="685" s="191" customFormat="true" ht="17" customHeight="true" spans="1:6">
      <c r="A685" s="200">
        <v>2100203</v>
      </c>
      <c r="B685" s="200" t="s">
        <v>827</v>
      </c>
      <c r="C685" s="58">
        <v>0</v>
      </c>
      <c r="D685" s="58">
        <v>0</v>
      </c>
      <c r="E685" s="58">
        <f t="shared" si="20"/>
        <v>0</v>
      </c>
      <c r="F685" s="26" t="str">
        <f t="shared" si="21"/>
        <v/>
      </c>
    </row>
    <row r="686" s="191" customFormat="true" ht="17" customHeight="true" spans="1:6">
      <c r="A686" s="200">
        <v>2100204</v>
      </c>
      <c r="B686" s="200" t="s">
        <v>828</v>
      </c>
      <c r="C686" s="58">
        <v>0</v>
      </c>
      <c r="D686" s="58">
        <v>0</v>
      </c>
      <c r="E686" s="58">
        <f t="shared" si="20"/>
        <v>0</v>
      </c>
      <c r="F686" s="26" t="str">
        <f t="shared" si="21"/>
        <v/>
      </c>
    </row>
    <row r="687" s="191" customFormat="true" ht="17" customHeight="true" spans="1:6">
      <c r="A687" s="200">
        <v>2100205</v>
      </c>
      <c r="B687" s="200" t="s">
        <v>829</v>
      </c>
      <c r="C687" s="58">
        <v>0</v>
      </c>
      <c r="D687" s="58">
        <v>0</v>
      </c>
      <c r="E687" s="58">
        <f t="shared" si="20"/>
        <v>0</v>
      </c>
      <c r="F687" s="26" t="str">
        <f t="shared" si="21"/>
        <v/>
      </c>
    </row>
    <row r="688" s="191" customFormat="true" ht="17" customHeight="true" spans="1:6">
      <c r="A688" s="200">
        <v>2100206</v>
      </c>
      <c r="B688" s="200" t="s">
        <v>830</v>
      </c>
      <c r="C688" s="58">
        <v>598</v>
      </c>
      <c r="D688" s="58">
        <v>1057</v>
      </c>
      <c r="E688" s="58">
        <f t="shared" si="20"/>
        <v>459</v>
      </c>
      <c r="F688" s="26">
        <f t="shared" si="21"/>
        <v>76.8</v>
      </c>
    </row>
    <row r="689" s="191" customFormat="true" ht="17" customHeight="true" spans="1:6">
      <c r="A689" s="200">
        <v>2100207</v>
      </c>
      <c r="B689" s="200" t="s">
        <v>831</v>
      </c>
      <c r="C689" s="58">
        <v>0</v>
      </c>
      <c r="D689" s="58">
        <v>0</v>
      </c>
      <c r="E689" s="58">
        <f t="shared" si="20"/>
        <v>0</v>
      </c>
      <c r="F689" s="26" t="str">
        <f t="shared" si="21"/>
        <v/>
      </c>
    </row>
    <row r="690" s="191" customFormat="true" ht="17" customHeight="true" spans="1:6">
      <c r="A690" s="200">
        <v>2100208</v>
      </c>
      <c r="B690" s="200" t="s">
        <v>832</v>
      </c>
      <c r="C690" s="58">
        <v>0</v>
      </c>
      <c r="D690" s="58">
        <v>0</v>
      </c>
      <c r="E690" s="58">
        <f t="shared" si="20"/>
        <v>0</v>
      </c>
      <c r="F690" s="26" t="str">
        <f t="shared" si="21"/>
        <v/>
      </c>
    </row>
    <row r="691" s="191" customFormat="true" ht="17" customHeight="true" spans="1:6">
      <c r="A691" s="200">
        <v>2100209</v>
      </c>
      <c r="B691" s="200" t="s">
        <v>833</v>
      </c>
      <c r="C691" s="58">
        <v>0</v>
      </c>
      <c r="D691" s="58">
        <v>0</v>
      </c>
      <c r="E691" s="58">
        <f t="shared" si="20"/>
        <v>0</v>
      </c>
      <c r="F691" s="26" t="str">
        <f t="shared" si="21"/>
        <v/>
      </c>
    </row>
    <row r="692" s="191" customFormat="true" ht="17" customHeight="true" spans="1:6">
      <c r="A692" s="200">
        <v>2100210</v>
      </c>
      <c r="B692" s="200" t="s">
        <v>834</v>
      </c>
      <c r="C692" s="58">
        <v>0</v>
      </c>
      <c r="D692" s="58">
        <v>0</v>
      </c>
      <c r="E692" s="58">
        <f t="shared" si="20"/>
        <v>0</v>
      </c>
      <c r="F692" s="26" t="str">
        <f t="shared" si="21"/>
        <v/>
      </c>
    </row>
    <row r="693" s="191" customFormat="true" ht="17" customHeight="true" spans="1:6">
      <c r="A693" s="200">
        <v>2100211</v>
      </c>
      <c r="B693" s="200" t="s">
        <v>835</v>
      </c>
      <c r="C693" s="58">
        <v>0</v>
      </c>
      <c r="D693" s="58">
        <v>0</v>
      </c>
      <c r="E693" s="58">
        <f t="shared" si="20"/>
        <v>0</v>
      </c>
      <c r="F693" s="26" t="str">
        <f t="shared" si="21"/>
        <v/>
      </c>
    </row>
    <row r="694" s="191" customFormat="true" ht="17" customHeight="true" spans="1:6">
      <c r="A694" s="200">
        <v>2100212</v>
      </c>
      <c r="B694" s="200" t="s">
        <v>836</v>
      </c>
      <c r="C694" s="58">
        <v>0</v>
      </c>
      <c r="D694" s="58">
        <v>0</v>
      </c>
      <c r="E694" s="58">
        <f t="shared" si="20"/>
        <v>0</v>
      </c>
      <c r="F694" s="26" t="str">
        <f t="shared" si="21"/>
        <v/>
      </c>
    </row>
    <row r="695" s="191" customFormat="true" ht="17" customHeight="true" spans="1:6">
      <c r="A695" s="200">
        <v>2100213</v>
      </c>
      <c r="B695" s="200" t="s">
        <v>837</v>
      </c>
      <c r="C695" s="58">
        <v>0</v>
      </c>
      <c r="D695" s="58">
        <v>0</v>
      </c>
      <c r="E695" s="58">
        <f t="shared" si="20"/>
        <v>0</v>
      </c>
      <c r="F695" s="26" t="str">
        <f t="shared" si="21"/>
        <v/>
      </c>
    </row>
    <row r="696" s="191" customFormat="true" ht="17" customHeight="true" spans="1:6">
      <c r="A696" s="200">
        <v>2100299</v>
      </c>
      <c r="B696" s="200" t="s">
        <v>838</v>
      </c>
      <c r="C696" s="58">
        <v>0</v>
      </c>
      <c r="D696" s="58">
        <v>0</v>
      </c>
      <c r="E696" s="58">
        <f t="shared" si="20"/>
        <v>0</v>
      </c>
      <c r="F696" s="26" t="str">
        <f t="shared" si="21"/>
        <v/>
      </c>
    </row>
    <row r="697" s="51" customFormat="true" spans="1:6">
      <c r="A697" s="200">
        <v>21003</v>
      </c>
      <c r="B697" s="202" t="s">
        <v>839</v>
      </c>
      <c r="C697" s="201">
        <v>2916</v>
      </c>
      <c r="D697" s="201">
        <v>3742</v>
      </c>
      <c r="E697" s="201">
        <f t="shared" si="20"/>
        <v>826</v>
      </c>
      <c r="F697" s="24">
        <f t="shared" si="21"/>
        <v>28.3</v>
      </c>
    </row>
    <row r="698" s="191" customFormat="true" ht="17" customHeight="true" spans="1:6">
      <c r="A698" s="200">
        <v>2100301</v>
      </c>
      <c r="B698" s="200" t="s">
        <v>840</v>
      </c>
      <c r="C698" s="58">
        <v>0</v>
      </c>
      <c r="D698" s="58">
        <v>0</v>
      </c>
      <c r="E698" s="58">
        <f t="shared" si="20"/>
        <v>0</v>
      </c>
      <c r="F698" s="26" t="str">
        <f t="shared" si="21"/>
        <v/>
      </c>
    </row>
    <row r="699" s="191" customFormat="true" ht="17" customHeight="true" spans="1:6">
      <c r="A699" s="200">
        <v>2100302</v>
      </c>
      <c r="B699" s="200" t="s">
        <v>841</v>
      </c>
      <c r="C699" s="58">
        <v>2084</v>
      </c>
      <c r="D699" s="58">
        <v>2660</v>
      </c>
      <c r="E699" s="58">
        <f t="shared" si="20"/>
        <v>576</v>
      </c>
      <c r="F699" s="26">
        <f t="shared" si="21"/>
        <v>27.6</v>
      </c>
    </row>
    <row r="700" s="191" customFormat="true" ht="17" customHeight="true" spans="1:6">
      <c r="A700" s="200">
        <v>2100399</v>
      </c>
      <c r="B700" s="200" t="s">
        <v>842</v>
      </c>
      <c r="C700" s="58">
        <v>832</v>
      </c>
      <c r="D700" s="58">
        <v>1082</v>
      </c>
      <c r="E700" s="58">
        <f t="shared" si="20"/>
        <v>250</v>
      </c>
      <c r="F700" s="26">
        <f t="shared" si="21"/>
        <v>30</v>
      </c>
    </row>
    <row r="701" s="51" customFormat="true" spans="1:6">
      <c r="A701" s="200">
        <v>21004</v>
      </c>
      <c r="B701" s="202" t="s">
        <v>843</v>
      </c>
      <c r="C701" s="201">
        <v>3859</v>
      </c>
      <c r="D701" s="201">
        <v>5456</v>
      </c>
      <c r="E701" s="201">
        <f t="shared" si="20"/>
        <v>1597</v>
      </c>
      <c r="F701" s="24">
        <f t="shared" si="21"/>
        <v>41.4</v>
      </c>
    </row>
    <row r="702" s="191" customFormat="true" ht="17" customHeight="true" spans="1:6">
      <c r="A702" s="200">
        <v>2100401</v>
      </c>
      <c r="B702" s="200" t="s">
        <v>844</v>
      </c>
      <c r="C702" s="58">
        <v>562</v>
      </c>
      <c r="D702" s="58">
        <v>579</v>
      </c>
      <c r="E702" s="58">
        <f t="shared" si="20"/>
        <v>17</v>
      </c>
      <c r="F702" s="26">
        <f t="shared" si="21"/>
        <v>3</v>
      </c>
    </row>
    <row r="703" s="191" customFormat="true" ht="17" customHeight="true" spans="1:6">
      <c r="A703" s="200">
        <v>2100402</v>
      </c>
      <c r="B703" s="200" t="s">
        <v>845</v>
      </c>
      <c r="C703" s="58">
        <v>137</v>
      </c>
      <c r="D703" s="58">
        <v>211</v>
      </c>
      <c r="E703" s="58">
        <f t="shared" si="20"/>
        <v>74</v>
      </c>
      <c r="F703" s="26">
        <f t="shared" si="21"/>
        <v>54</v>
      </c>
    </row>
    <row r="704" s="191" customFormat="true" ht="17" customHeight="true" spans="1:6">
      <c r="A704" s="200">
        <v>2100403</v>
      </c>
      <c r="B704" s="200" t="s">
        <v>846</v>
      </c>
      <c r="C704" s="58">
        <v>106</v>
      </c>
      <c r="D704" s="58">
        <v>8</v>
      </c>
      <c r="E704" s="58">
        <f t="shared" si="20"/>
        <v>-98</v>
      </c>
      <c r="F704" s="26">
        <f t="shared" si="21"/>
        <v>-92.5</v>
      </c>
    </row>
    <row r="705" s="191" customFormat="true" ht="17" customHeight="true" spans="1:6">
      <c r="A705" s="200">
        <v>2100404</v>
      </c>
      <c r="B705" s="200" t="s">
        <v>847</v>
      </c>
      <c r="C705" s="58">
        <v>0</v>
      </c>
      <c r="D705" s="58">
        <v>0</v>
      </c>
      <c r="E705" s="58">
        <f t="shared" si="20"/>
        <v>0</v>
      </c>
      <c r="F705" s="26" t="str">
        <f t="shared" si="21"/>
        <v/>
      </c>
    </row>
    <row r="706" s="191" customFormat="true" ht="17" customHeight="true" spans="1:6">
      <c r="A706" s="200">
        <v>2100405</v>
      </c>
      <c r="B706" s="200" t="s">
        <v>848</v>
      </c>
      <c r="C706" s="58">
        <v>213</v>
      </c>
      <c r="D706" s="58">
        <v>53</v>
      </c>
      <c r="E706" s="58">
        <f t="shared" si="20"/>
        <v>-160</v>
      </c>
      <c r="F706" s="26">
        <f t="shared" si="21"/>
        <v>-75.1</v>
      </c>
    </row>
    <row r="707" s="191" customFormat="true" ht="17" customHeight="true" spans="1:6">
      <c r="A707" s="200">
        <v>2100406</v>
      </c>
      <c r="B707" s="200" t="s">
        <v>849</v>
      </c>
      <c r="C707" s="58">
        <v>0</v>
      </c>
      <c r="D707" s="58">
        <v>0</v>
      </c>
      <c r="E707" s="58">
        <f t="shared" si="20"/>
        <v>0</v>
      </c>
      <c r="F707" s="26" t="str">
        <f t="shared" si="21"/>
        <v/>
      </c>
    </row>
    <row r="708" s="191" customFormat="true" ht="17" customHeight="true" spans="1:6">
      <c r="A708" s="200">
        <v>2100407</v>
      </c>
      <c r="B708" s="200" t="s">
        <v>850</v>
      </c>
      <c r="C708" s="58">
        <v>0</v>
      </c>
      <c r="D708" s="58">
        <v>0</v>
      </c>
      <c r="E708" s="58">
        <f t="shared" si="20"/>
        <v>0</v>
      </c>
      <c r="F708" s="26" t="str">
        <f t="shared" si="21"/>
        <v/>
      </c>
    </row>
    <row r="709" s="191" customFormat="true" ht="17" customHeight="true" spans="1:6">
      <c r="A709" s="200">
        <v>2100408</v>
      </c>
      <c r="B709" s="200" t="s">
        <v>851</v>
      </c>
      <c r="C709" s="58">
        <v>1982</v>
      </c>
      <c r="D709" s="58">
        <v>2488</v>
      </c>
      <c r="E709" s="58">
        <f t="shared" ref="E709:E772" si="22">D709-C709</f>
        <v>506</v>
      </c>
      <c r="F709" s="26">
        <f t="shared" ref="F709:F772" si="23">IF(C709&lt;&gt;0,ROUND(100*(D709/C709-1),1),"")</f>
        <v>25.5</v>
      </c>
    </row>
    <row r="710" s="191" customFormat="true" ht="17" customHeight="true" spans="1:6">
      <c r="A710" s="200">
        <v>2100409</v>
      </c>
      <c r="B710" s="200" t="s">
        <v>852</v>
      </c>
      <c r="C710" s="58">
        <v>739</v>
      </c>
      <c r="D710" s="58">
        <v>627</v>
      </c>
      <c r="E710" s="58">
        <f t="shared" si="22"/>
        <v>-112</v>
      </c>
      <c r="F710" s="26">
        <f t="shared" si="23"/>
        <v>-15.2</v>
      </c>
    </row>
    <row r="711" s="191" customFormat="true" ht="17" customHeight="true" spans="1:6">
      <c r="A711" s="200">
        <v>2100410</v>
      </c>
      <c r="B711" s="200" t="s">
        <v>853</v>
      </c>
      <c r="C711" s="58">
        <v>100</v>
      </c>
      <c r="D711" s="58">
        <v>1487</v>
      </c>
      <c r="E711" s="58">
        <f t="shared" si="22"/>
        <v>1387</v>
      </c>
      <c r="F711" s="26">
        <f t="shared" si="23"/>
        <v>1387</v>
      </c>
    </row>
    <row r="712" s="191" customFormat="true" ht="17" customHeight="true" spans="1:6">
      <c r="A712" s="200">
        <v>2100499</v>
      </c>
      <c r="B712" s="200" t="s">
        <v>854</v>
      </c>
      <c r="C712" s="58">
        <v>20</v>
      </c>
      <c r="D712" s="58">
        <v>3</v>
      </c>
      <c r="E712" s="58">
        <f t="shared" si="22"/>
        <v>-17</v>
      </c>
      <c r="F712" s="26">
        <f t="shared" si="23"/>
        <v>-85</v>
      </c>
    </row>
    <row r="713" s="51" customFormat="true" spans="1:6">
      <c r="A713" s="200">
        <v>21006</v>
      </c>
      <c r="B713" s="202" t="s">
        <v>855</v>
      </c>
      <c r="C713" s="201">
        <f>SUM(C714:C715)</f>
        <v>10</v>
      </c>
      <c r="D713" s="201">
        <v>105</v>
      </c>
      <c r="E713" s="201">
        <f t="shared" si="22"/>
        <v>95</v>
      </c>
      <c r="F713" s="24">
        <f t="shared" si="23"/>
        <v>950</v>
      </c>
    </row>
    <row r="714" s="191" customFormat="true" ht="17" customHeight="true" spans="1:6">
      <c r="A714" s="200">
        <v>2100601</v>
      </c>
      <c r="B714" s="200" t="s">
        <v>856</v>
      </c>
      <c r="C714" s="58">
        <v>10</v>
      </c>
      <c r="D714" s="58">
        <v>105</v>
      </c>
      <c r="E714" s="58">
        <f t="shared" si="22"/>
        <v>95</v>
      </c>
      <c r="F714" s="26">
        <f t="shared" si="23"/>
        <v>950</v>
      </c>
    </row>
    <row r="715" s="191" customFormat="true" ht="17" customHeight="true" spans="1:6">
      <c r="A715" s="200">
        <v>2100699</v>
      </c>
      <c r="B715" s="200" t="s">
        <v>857</v>
      </c>
      <c r="C715" s="58">
        <v>0</v>
      </c>
      <c r="D715" s="58">
        <v>0</v>
      </c>
      <c r="E715" s="58">
        <f t="shared" si="22"/>
        <v>0</v>
      </c>
      <c r="F715" s="26" t="str">
        <f t="shared" si="23"/>
        <v/>
      </c>
    </row>
    <row r="716" s="51" customFormat="true" spans="1:6">
      <c r="A716" s="200">
        <v>21007</v>
      </c>
      <c r="B716" s="202" t="s">
        <v>858</v>
      </c>
      <c r="C716" s="201">
        <v>3285</v>
      </c>
      <c r="D716" s="201">
        <v>1810</v>
      </c>
      <c r="E716" s="201">
        <f t="shared" si="22"/>
        <v>-1475</v>
      </c>
      <c r="F716" s="24">
        <f t="shared" si="23"/>
        <v>-44.9</v>
      </c>
    </row>
    <row r="717" s="191" customFormat="true" ht="17" customHeight="true" spans="1:6">
      <c r="A717" s="200">
        <v>2100716</v>
      </c>
      <c r="B717" s="200" t="s">
        <v>859</v>
      </c>
      <c r="C717" s="58">
        <v>1401</v>
      </c>
      <c r="D717" s="58">
        <v>0</v>
      </c>
      <c r="E717" s="58">
        <f t="shared" si="22"/>
        <v>-1401</v>
      </c>
      <c r="F717" s="26">
        <f t="shared" si="23"/>
        <v>-100</v>
      </c>
    </row>
    <row r="718" s="191" customFormat="true" ht="17" customHeight="true" spans="1:6">
      <c r="A718" s="200">
        <v>2100717</v>
      </c>
      <c r="B718" s="200" t="s">
        <v>860</v>
      </c>
      <c r="C718" s="58">
        <v>1793</v>
      </c>
      <c r="D718" s="58">
        <v>1726</v>
      </c>
      <c r="E718" s="58">
        <f t="shared" si="22"/>
        <v>-67</v>
      </c>
      <c r="F718" s="26">
        <f t="shared" si="23"/>
        <v>-3.7</v>
      </c>
    </row>
    <row r="719" s="191" customFormat="true" ht="17" customHeight="true" spans="1:6">
      <c r="A719" s="200">
        <v>2100799</v>
      </c>
      <c r="B719" s="200" t="s">
        <v>861</v>
      </c>
      <c r="C719" s="58">
        <v>91</v>
      </c>
      <c r="D719" s="58">
        <v>84</v>
      </c>
      <c r="E719" s="58">
        <f t="shared" si="22"/>
        <v>-7</v>
      </c>
      <c r="F719" s="26">
        <f t="shared" si="23"/>
        <v>-7.7</v>
      </c>
    </row>
    <row r="720" s="51" customFormat="true" spans="1:6">
      <c r="A720" s="200">
        <v>21011</v>
      </c>
      <c r="B720" s="202" t="s">
        <v>862</v>
      </c>
      <c r="C720" s="201">
        <v>5221</v>
      </c>
      <c r="D720" s="201">
        <v>6897</v>
      </c>
      <c r="E720" s="201">
        <f t="shared" si="22"/>
        <v>1676</v>
      </c>
      <c r="F720" s="24">
        <f t="shared" si="23"/>
        <v>32.1</v>
      </c>
    </row>
    <row r="721" s="191" customFormat="true" ht="17" customHeight="true" spans="1:6">
      <c r="A721" s="200">
        <v>2101101</v>
      </c>
      <c r="B721" s="200" t="s">
        <v>863</v>
      </c>
      <c r="C721" s="58">
        <v>1415</v>
      </c>
      <c r="D721" s="58">
        <v>1770</v>
      </c>
      <c r="E721" s="58">
        <f t="shared" si="22"/>
        <v>355</v>
      </c>
      <c r="F721" s="26">
        <f t="shared" si="23"/>
        <v>25.1</v>
      </c>
    </row>
    <row r="722" s="191" customFormat="true" ht="17" customHeight="true" spans="1:6">
      <c r="A722" s="200">
        <v>2101102</v>
      </c>
      <c r="B722" s="200" t="s">
        <v>864</v>
      </c>
      <c r="C722" s="58">
        <v>2255</v>
      </c>
      <c r="D722" s="58">
        <v>3456</v>
      </c>
      <c r="E722" s="58">
        <f t="shared" si="22"/>
        <v>1201</v>
      </c>
      <c r="F722" s="26">
        <f t="shared" si="23"/>
        <v>53.3</v>
      </c>
    </row>
    <row r="723" s="191" customFormat="true" ht="17" customHeight="true" spans="1:6">
      <c r="A723" s="200">
        <v>2101103</v>
      </c>
      <c r="B723" s="200" t="s">
        <v>865</v>
      </c>
      <c r="C723" s="58">
        <v>1537</v>
      </c>
      <c r="D723" s="58">
        <v>1657</v>
      </c>
      <c r="E723" s="58">
        <f t="shared" si="22"/>
        <v>120</v>
      </c>
      <c r="F723" s="26">
        <f t="shared" si="23"/>
        <v>7.8</v>
      </c>
    </row>
    <row r="724" s="191" customFormat="true" ht="17" customHeight="true" spans="1:6">
      <c r="A724" s="200">
        <v>2101199</v>
      </c>
      <c r="B724" s="200" t="s">
        <v>866</v>
      </c>
      <c r="C724" s="58">
        <v>14</v>
      </c>
      <c r="D724" s="58">
        <v>14</v>
      </c>
      <c r="E724" s="58">
        <f t="shared" si="22"/>
        <v>0</v>
      </c>
      <c r="F724" s="26">
        <f t="shared" si="23"/>
        <v>0</v>
      </c>
    </row>
    <row r="725" s="51" customFormat="true" spans="1:6">
      <c r="A725" s="200">
        <v>21012</v>
      </c>
      <c r="B725" s="202" t="s">
        <v>867</v>
      </c>
      <c r="C725" s="201">
        <v>1804</v>
      </c>
      <c r="D725" s="201">
        <v>1964</v>
      </c>
      <c r="E725" s="201">
        <f t="shared" si="22"/>
        <v>160</v>
      </c>
      <c r="F725" s="24">
        <f t="shared" si="23"/>
        <v>8.9</v>
      </c>
    </row>
    <row r="726" s="191" customFormat="true" ht="17" customHeight="true" spans="1:6">
      <c r="A726" s="200">
        <v>2101201</v>
      </c>
      <c r="B726" s="200" t="s">
        <v>868</v>
      </c>
      <c r="C726" s="58">
        <v>0</v>
      </c>
      <c r="D726" s="58">
        <v>9</v>
      </c>
      <c r="E726" s="58">
        <f t="shared" si="22"/>
        <v>9</v>
      </c>
      <c r="F726" s="26" t="str">
        <f t="shared" si="23"/>
        <v/>
      </c>
    </row>
    <row r="727" s="191" customFormat="true" ht="17" customHeight="true" spans="1:6">
      <c r="A727" s="200">
        <v>2101202</v>
      </c>
      <c r="B727" s="200" t="s">
        <v>869</v>
      </c>
      <c r="C727" s="58">
        <v>1804</v>
      </c>
      <c r="D727" s="58">
        <v>1955</v>
      </c>
      <c r="E727" s="58">
        <f t="shared" si="22"/>
        <v>151</v>
      </c>
      <c r="F727" s="26">
        <f t="shared" si="23"/>
        <v>8.4</v>
      </c>
    </row>
    <row r="728" s="191" customFormat="true" ht="17" customHeight="true" spans="1:6">
      <c r="A728" s="200">
        <v>2101299</v>
      </c>
      <c r="B728" s="200" t="s">
        <v>870</v>
      </c>
      <c r="C728" s="58">
        <v>0</v>
      </c>
      <c r="D728" s="58">
        <v>0</v>
      </c>
      <c r="E728" s="58">
        <f t="shared" si="22"/>
        <v>0</v>
      </c>
      <c r="F728" s="26" t="str">
        <f t="shared" si="23"/>
        <v/>
      </c>
    </row>
    <row r="729" s="51" customFormat="true" spans="1:6">
      <c r="A729" s="200">
        <v>21013</v>
      </c>
      <c r="B729" s="202" t="s">
        <v>871</v>
      </c>
      <c r="C729" s="201">
        <v>1841</v>
      </c>
      <c r="D729" s="201">
        <v>2422</v>
      </c>
      <c r="E729" s="201">
        <f t="shared" si="22"/>
        <v>581</v>
      </c>
      <c r="F729" s="24">
        <f t="shared" si="23"/>
        <v>31.6</v>
      </c>
    </row>
    <row r="730" s="191" customFormat="true" ht="17" customHeight="true" spans="1:6">
      <c r="A730" s="200">
        <v>2101301</v>
      </c>
      <c r="B730" s="200" t="s">
        <v>872</v>
      </c>
      <c r="C730" s="58">
        <v>1841</v>
      </c>
      <c r="D730" s="58">
        <v>2267</v>
      </c>
      <c r="E730" s="58">
        <f t="shared" si="22"/>
        <v>426</v>
      </c>
      <c r="F730" s="26">
        <f t="shared" si="23"/>
        <v>23.1</v>
      </c>
    </row>
    <row r="731" s="191" customFormat="true" ht="17" customHeight="true" spans="1:6">
      <c r="A731" s="200">
        <v>2101302</v>
      </c>
      <c r="B731" s="200" t="s">
        <v>873</v>
      </c>
      <c r="C731" s="58">
        <v>0</v>
      </c>
      <c r="D731" s="58">
        <v>0</v>
      </c>
      <c r="E731" s="58">
        <f t="shared" si="22"/>
        <v>0</v>
      </c>
      <c r="F731" s="26" t="str">
        <f t="shared" si="23"/>
        <v/>
      </c>
    </row>
    <row r="732" s="191" customFormat="true" ht="17" customHeight="true" spans="1:6">
      <c r="A732" s="200">
        <v>2101399</v>
      </c>
      <c r="B732" s="200" t="s">
        <v>874</v>
      </c>
      <c r="C732" s="58">
        <v>0</v>
      </c>
      <c r="D732" s="58">
        <v>155</v>
      </c>
      <c r="E732" s="58">
        <f t="shared" si="22"/>
        <v>155</v>
      </c>
      <c r="F732" s="26" t="str">
        <f t="shared" si="23"/>
        <v/>
      </c>
    </row>
    <row r="733" s="51" customFormat="true" spans="1:6">
      <c r="A733" s="200">
        <v>21014</v>
      </c>
      <c r="B733" s="202" t="s">
        <v>875</v>
      </c>
      <c r="C733" s="201">
        <v>41</v>
      </c>
      <c r="D733" s="201">
        <v>97</v>
      </c>
      <c r="E733" s="201">
        <f t="shared" si="22"/>
        <v>56</v>
      </c>
      <c r="F733" s="24">
        <f t="shared" si="23"/>
        <v>136.6</v>
      </c>
    </row>
    <row r="734" s="191" customFormat="true" ht="17" customHeight="true" spans="1:6">
      <c r="A734" s="200">
        <v>2101401</v>
      </c>
      <c r="B734" s="200" t="s">
        <v>876</v>
      </c>
      <c r="C734" s="58">
        <v>41</v>
      </c>
      <c r="D734" s="58">
        <v>97</v>
      </c>
      <c r="E734" s="58">
        <f t="shared" si="22"/>
        <v>56</v>
      </c>
      <c r="F734" s="26">
        <f t="shared" si="23"/>
        <v>136.6</v>
      </c>
    </row>
    <row r="735" s="191" customFormat="true" ht="17" customHeight="true" spans="1:6">
      <c r="A735" s="200">
        <v>2101499</v>
      </c>
      <c r="B735" s="200" t="s">
        <v>877</v>
      </c>
      <c r="C735" s="58">
        <v>0</v>
      </c>
      <c r="D735" s="58">
        <v>0</v>
      </c>
      <c r="E735" s="58">
        <f t="shared" si="22"/>
        <v>0</v>
      </c>
      <c r="F735" s="26" t="str">
        <f t="shared" si="23"/>
        <v/>
      </c>
    </row>
    <row r="736" s="51" customFormat="true" spans="1:6">
      <c r="A736" s="200">
        <v>21015</v>
      </c>
      <c r="B736" s="202" t="s">
        <v>878</v>
      </c>
      <c r="C736" s="201">
        <v>517</v>
      </c>
      <c r="D736" s="201">
        <v>848</v>
      </c>
      <c r="E736" s="201">
        <f t="shared" si="22"/>
        <v>331</v>
      </c>
      <c r="F736" s="24">
        <f t="shared" si="23"/>
        <v>64</v>
      </c>
    </row>
    <row r="737" s="191" customFormat="true" ht="17" customHeight="true" spans="1:6">
      <c r="A737" s="200">
        <v>2101501</v>
      </c>
      <c r="B737" s="200" t="s">
        <v>345</v>
      </c>
      <c r="C737" s="58">
        <v>236</v>
      </c>
      <c r="D737" s="58">
        <v>356</v>
      </c>
      <c r="E737" s="58">
        <f t="shared" si="22"/>
        <v>120</v>
      </c>
      <c r="F737" s="26">
        <f t="shared" si="23"/>
        <v>50.8</v>
      </c>
    </row>
    <row r="738" s="191" customFormat="true" ht="17" customHeight="true" spans="1:6">
      <c r="A738" s="200">
        <v>2101502</v>
      </c>
      <c r="B738" s="200" t="s">
        <v>346</v>
      </c>
      <c r="C738" s="58">
        <v>53</v>
      </c>
      <c r="D738" s="58">
        <v>100</v>
      </c>
      <c r="E738" s="58">
        <f t="shared" si="22"/>
        <v>47</v>
      </c>
      <c r="F738" s="26">
        <f t="shared" si="23"/>
        <v>88.7</v>
      </c>
    </row>
    <row r="739" s="191" customFormat="true" ht="17" customHeight="true" spans="1:6">
      <c r="A739" s="200">
        <v>2101503</v>
      </c>
      <c r="B739" s="200" t="s">
        <v>347</v>
      </c>
      <c r="C739" s="58">
        <v>0</v>
      </c>
      <c r="D739" s="58">
        <v>0</v>
      </c>
      <c r="E739" s="58">
        <f t="shared" si="22"/>
        <v>0</v>
      </c>
      <c r="F739" s="26" t="str">
        <f t="shared" si="23"/>
        <v/>
      </c>
    </row>
    <row r="740" s="191" customFormat="true" ht="17" customHeight="true" spans="1:6">
      <c r="A740" s="200">
        <v>2101504</v>
      </c>
      <c r="B740" s="200" t="s">
        <v>386</v>
      </c>
      <c r="C740" s="58">
        <v>0</v>
      </c>
      <c r="D740" s="58">
        <v>0</v>
      </c>
      <c r="E740" s="58">
        <f t="shared" si="22"/>
        <v>0</v>
      </c>
      <c r="F740" s="26" t="str">
        <f t="shared" si="23"/>
        <v/>
      </c>
    </row>
    <row r="741" s="191" customFormat="true" ht="17" customHeight="true" spans="1:6">
      <c r="A741" s="200">
        <v>2101505</v>
      </c>
      <c r="B741" s="200" t="s">
        <v>879</v>
      </c>
      <c r="C741" s="58">
        <v>0</v>
      </c>
      <c r="D741" s="58">
        <v>0</v>
      </c>
      <c r="E741" s="58">
        <f t="shared" si="22"/>
        <v>0</v>
      </c>
      <c r="F741" s="26" t="str">
        <f t="shared" si="23"/>
        <v/>
      </c>
    </row>
    <row r="742" s="191" customFormat="true" ht="17" customHeight="true" spans="1:6">
      <c r="A742" s="200">
        <v>2101506</v>
      </c>
      <c r="B742" s="200" t="s">
        <v>880</v>
      </c>
      <c r="C742" s="58">
        <v>0</v>
      </c>
      <c r="D742" s="58">
        <v>0</v>
      </c>
      <c r="E742" s="58">
        <f t="shared" si="22"/>
        <v>0</v>
      </c>
      <c r="F742" s="26" t="str">
        <f t="shared" si="23"/>
        <v/>
      </c>
    </row>
    <row r="743" s="191" customFormat="true" ht="17" customHeight="true" spans="1:6">
      <c r="A743" s="200">
        <v>2101550</v>
      </c>
      <c r="B743" s="200" t="s">
        <v>354</v>
      </c>
      <c r="C743" s="58">
        <v>169</v>
      </c>
      <c r="D743" s="58">
        <v>183</v>
      </c>
      <c r="E743" s="58">
        <f t="shared" si="22"/>
        <v>14</v>
      </c>
      <c r="F743" s="26">
        <f t="shared" si="23"/>
        <v>8.3</v>
      </c>
    </row>
    <row r="744" s="191" customFormat="true" ht="17" customHeight="true" spans="1:6">
      <c r="A744" s="200">
        <v>2101599</v>
      </c>
      <c r="B744" s="200" t="s">
        <v>881</v>
      </c>
      <c r="C744" s="58">
        <v>59</v>
      </c>
      <c r="D744" s="58">
        <v>209</v>
      </c>
      <c r="E744" s="58">
        <f t="shared" si="22"/>
        <v>150</v>
      </c>
      <c r="F744" s="26">
        <f t="shared" si="23"/>
        <v>254.2</v>
      </c>
    </row>
    <row r="745" s="51" customFormat="true" spans="1:6">
      <c r="A745" s="200">
        <v>21016</v>
      </c>
      <c r="B745" s="202" t="s">
        <v>882</v>
      </c>
      <c r="C745" s="201">
        <v>780</v>
      </c>
      <c r="D745" s="201">
        <v>36</v>
      </c>
      <c r="E745" s="201">
        <f t="shared" si="22"/>
        <v>-744</v>
      </c>
      <c r="F745" s="24">
        <f t="shared" si="23"/>
        <v>-95.4</v>
      </c>
    </row>
    <row r="746" s="191" customFormat="true" ht="17" customHeight="true" spans="1:6">
      <c r="A746" s="200">
        <v>2101601</v>
      </c>
      <c r="B746" s="200" t="s">
        <v>883</v>
      </c>
      <c r="C746" s="58">
        <v>780</v>
      </c>
      <c r="D746" s="58">
        <v>36</v>
      </c>
      <c r="E746" s="58">
        <f t="shared" si="22"/>
        <v>-744</v>
      </c>
      <c r="F746" s="26">
        <f t="shared" si="23"/>
        <v>-95.4</v>
      </c>
    </row>
    <row r="747" s="51" customFormat="true" spans="1:6">
      <c r="A747" s="200">
        <v>21099</v>
      </c>
      <c r="B747" s="202" t="s">
        <v>884</v>
      </c>
      <c r="C747" s="201">
        <f>C748</f>
        <v>11</v>
      </c>
      <c r="D747" s="201">
        <v>360</v>
      </c>
      <c r="E747" s="201">
        <f t="shared" si="22"/>
        <v>349</v>
      </c>
      <c r="F747" s="24">
        <f t="shared" si="23"/>
        <v>3172.7</v>
      </c>
    </row>
    <row r="748" s="191" customFormat="true" ht="17" customHeight="true" spans="1:6">
      <c r="A748" s="200">
        <v>2109999</v>
      </c>
      <c r="B748" s="200" t="s">
        <v>885</v>
      </c>
      <c r="C748" s="58">
        <v>11</v>
      </c>
      <c r="D748" s="58">
        <v>360</v>
      </c>
      <c r="E748" s="58">
        <f t="shared" si="22"/>
        <v>349</v>
      </c>
      <c r="F748" s="26">
        <f t="shared" si="23"/>
        <v>3172.7</v>
      </c>
    </row>
    <row r="749" s="51" customFormat="true" spans="1:6">
      <c r="A749" s="202">
        <v>211</v>
      </c>
      <c r="B749" s="202" t="s">
        <v>886</v>
      </c>
      <c r="C749" s="201">
        <f>SUM(C750,C760,C764,C773,C780,C787,C793,C796,C799,C801,C803,C809,C811,C813,C824)</f>
        <v>162</v>
      </c>
      <c r="D749" s="201">
        <f>SUM(D750,D760,D764,D773,D780,D787,D793,D796,D799,D801,D803,D809,D811,D813,D824)</f>
        <v>1295</v>
      </c>
      <c r="E749" s="201">
        <f t="shared" si="22"/>
        <v>1133</v>
      </c>
      <c r="F749" s="24">
        <f t="shared" si="23"/>
        <v>699.4</v>
      </c>
    </row>
    <row r="750" s="51" customFormat="true" spans="1:6">
      <c r="A750" s="200">
        <v>21101</v>
      </c>
      <c r="B750" s="202" t="s">
        <v>887</v>
      </c>
      <c r="C750" s="201">
        <f>SUM(C751:C759)</f>
        <v>0</v>
      </c>
      <c r="D750" s="201"/>
      <c r="E750" s="201">
        <f t="shared" si="22"/>
        <v>0</v>
      </c>
      <c r="F750" s="24" t="str">
        <f t="shared" si="23"/>
        <v/>
      </c>
    </row>
    <row r="751" s="191" customFormat="true" ht="17" customHeight="true" spans="1:6">
      <c r="A751" s="200">
        <v>2110101</v>
      </c>
      <c r="B751" s="200" t="s">
        <v>345</v>
      </c>
      <c r="C751" s="58">
        <v>0</v>
      </c>
      <c r="D751" s="58">
        <v>0</v>
      </c>
      <c r="E751" s="58">
        <f t="shared" si="22"/>
        <v>0</v>
      </c>
      <c r="F751" s="26" t="str">
        <f t="shared" si="23"/>
        <v/>
      </c>
    </row>
    <row r="752" s="191" customFormat="true" ht="17" customHeight="true" spans="1:6">
      <c r="A752" s="200">
        <v>2110102</v>
      </c>
      <c r="B752" s="200" t="s">
        <v>346</v>
      </c>
      <c r="C752" s="58">
        <v>0</v>
      </c>
      <c r="D752" s="58">
        <v>0</v>
      </c>
      <c r="E752" s="58">
        <f t="shared" si="22"/>
        <v>0</v>
      </c>
      <c r="F752" s="26" t="str">
        <f t="shared" si="23"/>
        <v/>
      </c>
    </row>
    <row r="753" s="191" customFormat="true" ht="17" customHeight="true" spans="1:6">
      <c r="A753" s="200">
        <v>2110103</v>
      </c>
      <c r="B753" s="200" t="s">
        <v>347</v>
      </c>
      <c r="C753" s="58">
        <v>0</v>
      </c>
      <c r="D753" s="58">
        <v>0</v>
      </c>
      <c r="E753" s="58">
        <f t="shared" si="22"/>
        <v>0</v>
      </c>
      <c r="F753" s="26" t="str">
        <f t="shared" si="23"/>
        <v/>
      </c>
    </row>
    <row r="754" s="191" customFormat="true" ht="17" customHeight="true" spans="1:6">
      <c r="A754" s="200">
        <v>2110104</v>
      </c>
      <c r="B754" s="200" t="s">
        <v>888</v>
      </c>
      <c r="C754" s="58">
        <v>0</v>
      </c>
      <c r="D754" s="58">
        <v>0</v>
      </c>
      <c r="E754" s="58">
        <f t="shared" si="22"/>
        <v>0</v>
      </c>
      <c r="F754" s="26" t="str">
        <f t="shared" si="23"/>
        <v/>
      </c>
    </row>
    <row r="755" s="191" customFormat="true" ht="17" customHeight="true" spans="1:6">
      <c r="A755" s="200">
        <v>2110105</v>
      </c>
      <c r="B755" s="200" t="s">
        <v>889</v>
      </c>
      <c r="C755" s="58">
        <v>0</v>
      </c>
      <c r="D755" s="58">
        <v>0</v>
      </c>
      <c r="E755" s="58">
        <f t="shared" si="22"/>
        <v>0</v>
      </c>
      <c r="F755" s="26" t="str">
        <f t="shared" si="23"/>
        <v/>
      </c>
    </row>
    <row r="756" s="191" customFormat="true" ht="17" customHeight="true" spans="1:6">
      <c r="A756" s="200">
        <v>2110106</v>
      </c>
      <c r="B756" s="200" t="s">
        <v>890</v>
      </c>
      <c r="C756" s="58">
        <v>0</v>
      </c>
      <c r="D756" s="58">
        <v>0</v>
      </c>
      <c r="E756" s="58">
        <f t="shared" si="22"/>
        <v>0</v>
      </c>
      <c r="F756" s="26" t="str">
        <f t="shared" si="23"/>
        <v/>
      </c>
    </row>
    <row r="757" s="191" customFormat="true" ht="17" customHeight="true" spans="1:6">
      <c r="A757" s="200">
        <v>2110107</v>
      </c>
      <c r="B757" s="200" t="s">
        <v>891</v>
      </c>
      <c r="C757" s="58">
        <v>0</v>
      </c>
      <c r="D757" s="58">
        <v>0</v>
      </c>
      <c r="E757" s="58">
        <f t="shared" si="22"/>
        <v>0</v>
      </c>
      <c r="F757" s="26" t="str">
        <f t="shared" si="23"/>
        <v/>
      </c>
    </row>
    <row r="758" s="191" customFormat="true" ht="17" customHeight="true" spans="1:6">
      <c r="A758" s="200">
        <v>2110108</v>
      </c>
      <c r="B758" s="200" t="s">
        <v>892</v>
      </c>
      <c r="C758" s="58">
        <v>0</v>
      </c>
      <c r="D758" s="58">
        <v>0</v>
      </c>
      <c r="E758" s="58">
        <f t="shared" si="22"/>
        <v>0</v>
      </c>
      <c r="F758" s="26" t="str">
        <f t="shared" si="23"/>
        <v/>
      </c>
    </row>
    <row r="759" s="191" customFormat="true" ht="17" customHeight="true" spans="1:6">
      <c r="A759" s="200">
        <v>2110199</v>
      </c>
      <c r="B759" s="200" t="s">
        <v>893</v>
      </c>
      <c r="C759" s="58">
        <v>0</v>
      </c>
      <c r="D759" s="58">
        <v>0</v>
      </c>
      <c r="E759" s="58">
        <f t="shared" si="22"/>
        <v>0</v>
      </c>
      <c r="F759" s="26" t="str">
        <f t="shared" si="23"/>
        <v/>
      </c>
    </row>
    <row r="760" s="51" customFormat="true" spans="1:6">
      <c r="A760" s="200">
        <v>21102</v>
      </c>
      <c r="B760" s="202" t="s">
        <v>894</v>
      </c>
      <c r="C760" s="201">
        <v>18</v>
      </c>
      <c r="D760" s="201">
        <v>19</v>
      </c>
      <c r="E760" s="201">
        <f t="shared" si="22"/>
        <v>1</v>
      </c>
      <c r="F760" s="24">
        <f t="shared" si="23"/>
        <v>5.6</v>
      </c>
    </row>
    <row r="761" s="191" customFormat="true" ht="17" customHeight="true" spans="1:6">
      <c r="A761" s="200">
        <v>2110203</v>
      </c>
      <c r="B761" s="200" t="s">
        <v>895</v>
      </c>
      <c r="C761" s="58">
        <v>0</v>
      </c>
      <c r="D761" s="58">
        <v>0</v>
      </c>
      <c r="E761" s="58">
        <f t="shared" si="22"/>
        <v>0</v>
      </c>
      <c r="F761" s="26" t="str">
        <f t="shared" si="23"/>
        <v/>
      </c>
    </row>
    <row r="762" s="191" customFormat="true" ht="17" customHeight="true" spans="1:6">
      <c r="A762" s="200">
        <v>2110204</v>
      </c>
      <c r="B762" s="200" t="s">
        <v>896</v>
      </c>
      <c r="C762" s="58">
        <v>0</v>
      </c>
      <c r="D762" s="58">
        <v>0</v>
      </c>
      <c r="E762" s="58">
        <f t="shared" si="22"/>
        <v>0</v>
      </c>
      <c r="F762" s="26" t="str">
        <f t="shared" si="23"/>
        <v/>
      </c>
    </row>
    <row r="763" s="191" customFormat="true" ht="17" customHeight="true" spans="1:6">
      <c r="A763" s="200">
        <v>2110299</v>
      </c>
      <c r="B763" s="200" t="s">
        <v>897</v>
      </c>
      <c r="C763" s="58">
        <v>18</v>
      </c>
      <c r="D763" s="58">
        <v>19</v>
      </c>
      <c r="E763" s="58">
        <f t="shared" si="22"/>
        <v>1</v>
      </c>
      <c r="F763" s="26">
        <f t="shared" si="23"/>
        <v>5.6</v>
      </c>
    </row>
    <row r="764" s="51" customFormat="true" spans="1:6">
      <c r="A764" s="200">
        <v>21103</v>
      </c>
      <c r="B764" s="202" t="s">
        <v>898</v>
      </c>
      <c r="C764" s="201">
        <v>41</v>
      </c>
      <c r="D764" s="201">
        <v>128</v>
      </c>
      <c r="E764" s="201">
        <f t="shared" si="22"/>
        <v>87</v>
      </c>
      <c r="F764" s="24">
        <f t="shared" si="23"/>
        <v>212.2</v>
      </c>
    </row>
    <row r="765" s="191" customFormat="true" ht="17" customHeight="true" spans="1:6">
      <c r="A765" s="200">
        <v>2110301</v>
      </c>
      <c r="B765" s="200" t="s">
        <v>899</v>
      </c>
      <c r="C765" s="58">
        <v>41</v>
      </c>
      <c r="D765" s="58">
        <v>23</v>
      </c>
      <c r="E765" s="58">
        <f t="shared" si="22"/>
        <v>-18</v>
      </c>
      <c r="F765" s="26">
        <f t="shared" si="23"/>
        <v>-43.9</v>
      </c>
    </row>
    <row r="766" s="191" customFormat="true" ht="17" customHeight="true" spans="1:6">
      <c r="A766" s="200">
        <v>2110302</v>
      </c>
      <c r="B766" s="200" t="s">
        <v>900</v>
      </c>
      <c r="C766" s="58">
        <v>0</v>
      </c>
      <c r="D766" s="58">
        <v>105</v>
      </c>
      <c r="E766" s="58">
        <f t="shared" si="22"/>
        <v>105</v>
      </c>
      <c r="F766" s="26" t="str">
        <f t="shared" si="23"/>
        <v/>
      </c>
    </row>
    <row r="767" s="191" customFormat="true" ht="17" customHeight="true" spans="1:6">
      <c r="A767" s="200">
        <v>2110303</v>
      </c>
      <c r="B767" s="200" t="s">
        <v>901</v>
      </c>
      <c r="C767" s="58">
        <v>0</v>
      </c>
      <c r="D767" s="58">
        <v>0</v>
      </c>
      <c r="E767" s="58">
        <f t="shared" si="22"/>
        <v>0</v>
      </c>
      <c r="F767" s="26" t="str">
        <f t="shared" si="23"/>
        <v/>
      </c>
    </row>
    <row r="768" s="191" customFormat="true" ht="17" customHeight="true" spans="1:6">
      <c r="A768" s="200">
        <v>2110304</v>
      </c>
      <c r="B768" s="200" t="s">
        <v>902</v>
      </c>
      <c r="C768" s="58">
        <v>0</v>
      </c>
      <c r="D768" s="58">
        <v>0</v>
      </c>
      <c r="E768" s="58">
        <f t="shared" si="22"/>
        <v>0</v>
      </c>
      <c r="F768" s="26" t="str">
        <f t="shared" si="23"/>
        <v/>
      </c>
    </row>
    <row r="769" s="191" customFormat="true" ht="17" customHeight="true" spans="1:6">
      <c r="A769" s="200">
        <v>2110305</v>
      </c>
      <c r="B769" s="200" t="s">
        <v>903</v>
      </c>
      <c r="C769" s="58">
        <v>0</v>
      </c>
      <c r="D769" s="58">
        <v>0</v>
      </c>
      <c r="E769" s="58">
        <f t="shared" si="22"/>
        <v>0</v>
      </c>
      <c r="F769" s="26" t="str">
        <f t="shared" si="23"/>
        <v/>
      </c>
    </row>
    <row r="770" s="191" customFormat="true" ht="17" customHeight="true" spans="1:6">
      <c r="A770" s="200">
        <v>2110306</v>
      </c>
      <c r="B770" s="200" t="s">
        <v>904</v>
      </c>
      <c r="C770" s="58">
        <v>0</v>
      </c>
      <c r="D770" s="58">
        <v>0</v>
      </c>
      <c r="E770" s="58">
        <f t="shared" si="22"/>
        <v>0</v>
      </c>
      <c r="F770" s="26" t="str">
        <f t="shared" si="23"/>
        <v/>
      </c>
    </row>
    <row r="771" s="191" customFormat="true" ht="17" customHeight="true" spans="1:6">
      <c r="A771" s="200">
        <v>2110307</v>
      </c>
      <c r="B771" s="200" t="s">
        <v>905</v>
      </c>
      <c r="C771" s="58">
        <v>0</v>
      </c>
      <c r="D771" s="58">
        <v>0</v>
      </c>
      <c r="E771" s="58">
        <f t="shared" si="22"/>
        <v>0</v>
      </c>
      <c r="F771" s="26" t="str">
        <f t="shared" si="23"/>
        <v/>
      </c>
    </row>
    <row r="772" s="191" customFormat="true" ht="17" customHeight="true" spans="1:6">
      <c r="A772" s="200">
        <v>2110399</v>
      </c>
      <c r="B772" s="200" t="s">
        <v>906</v>
      </c>
      <c r="C772" s="58">
        <v>0</v>
      </c>
      <c r="D772" s="58">
        <v>0</v>
      </c>
      <c r="E772" s="58">
        <f t="shared" si="22"/>
        <v>0</v>
      </c>
      <c r="F772" s="26" t="str">
        <f t="shared" si="23"/>
        <v/>
      </c>
    </row>
    <row r="773" s="51" customFormat="true" spans="1:6">
      <c r="A773" s="200">
        <v>21104</v>
      </c>
      <c r="B773" s="202" t="s">
        <v>907</v>
      </c>
      <c r="C773" s="201">
        <v>103</v>
      </c>
      <c r="D773" s="201">
        <v>648</v>
      </c>
      <c r="E773" s="201">
        <f t="shared" ref="E773:E836" si="24">D773-C773</f>
        <v>545</v>
      </c>
      <c r="F773" s="24">
        <f t="shared" ref="F773:F836" si="25">IF(C773&lt;&gt;0,ROUND(100*(D773/C773-1),1),"")</f>
        <v>529.1</v>
      </c>
    </row>
    <row r="774" s="191" customFormat="true" ht="17" customHeight="true" spans="1:6">
      <c r="A774" s="200">
        <v>2110401</v>
      </c>
      <c r="B774" s="200" t="s">
        <v>908</v>
      </c>
      <c r="C774" s="58">
        <v>0</v>
      </c>
      <c r="D774" s="58">
        <v>0</v>
      </c>
      <c r="E774" s="58">
        <f t="shared" si="24"/>
        <v>0</v>
      </c>
      <c r="F774" s="26" t="str">
        <f t="shared" si="25"/>
        <v/>
      </c>
    </row>
    <row r="775" s="191" customFormat="true" ht="17" customHeight="true" spans="1:6">
      <c r="A775" s="200">
        <v>2110402</v>
      </c>
      <c r="B775" s="200" t="s">
        <v>909</v>
      </c>
      <c r="C775" s="58">
        <v>103</v>
      </c>
      <c r="D775" s="58">
        <v>648</v>
      </c>
      <c r="E775" s="58">
        <f t="shared" si="24"/>
        <v>545</v>
      </c>
      <c r="F775" s="26">
        <f t="shared" si="25"/>
        <v>529.1</v>
      </c>
    </row>
    <row r="776" s="191" customFormat="true" ht="17" customHeight="true" spans="1:6">
      <c r="A776" s="200">
        <v>2110404</v>
      </c>
      <c r="B776" s="200" t="s">
        <v>910</v>
      </c>
      <c r="C776" s="58">
        <v>0</v>
      </c>
      <c r="D776" s="58">
        <v>0</v>
      </c>
      <c r="E776" s="58">
        <f t="shared" si="24"/>
        <v>0</v>
      </c>
      <c r="F776" s="26" t="str">
        <f t="shared" si="25"/>
        <v/>
      </c>
    </row>
    <row r="777" s="191" customFormat="true" ht="17" customHeight="true" spans="1:6">
      <c r="A777" s="200">
        <v>2110405</v>
      </c>
      <c r="B777" s="200" t="s">
        <v>911</v>
      </c>
      <c r="C777" s="58">
        <v>0</v>
      </c>
      <c r="D777" s="58">
        <v>0</v>
      </c>
      <c r="E777" s="58">
        <f t="shared" si="24"/>
        <v>0</v>
      </c>
      <c r="F777" s="26" t="str">
        <f t="shared" si="25"/>
        <v/>
      </c>
    </row>
    <row r="778" s="191" customFormat="true" ht="17" customHeight="true" spans="1:6">
      <c r="A778" s="200">
        <v>2110406</v>
      </c>
      <c r="B778" s="200" t="s">
        <v>912</v>
      </c>
      <c r="C778" s="58">
        <v>0</v>
      </c>
      <c r="D778" s="58">
        <v>0</v>
      </c>
      <c r="E778" s="58">
        <f t="shared" si="24"/>
        <v>0</v>
      </c>
      <c r="F778" s="26" t="str">
        <f t="shared" si="25"/>
        <v/>
      </c>
    </row>
    <row r="779" s="191" customFormat="true" ht="17" customHeight="true" spans="1:6">
      <c r="A779" s="200">
        <v>2110499</v>
      </c>
      <c r="B779" s="200" t="s">
        <v>913</v>
      </c>
      <c r="C779" s="58">
        <v>0</v>
      </c>
      <c r="D779" s="58">
        <v>0</v>
      </c>
      <c r="E779" s="58">
        <f t="shared" si="24"/>
        <v>0</v>
      </c>
      <c r="F779" s="26" t="str">
        <f t="shared" si="25"/>
        <v/>
      </c>
    </row>
    <row r="780" s="51" customFormat="true" spans="1:6">
      <c r="A780" s="200">
        <v>21105</v>
      </c>
      <c r="B780" s="202" t="s">
        <v>914</v>
      </c>
      <c r="C780" s="201">
        <f>SUM(C781:C786)</f>
        <v>0</v>
      </c>
      <c r="D780" s="201"/>
      <c r="E780" s="201">
        <f t="shared" si="24"/>
        <v>0</v>
      </c>
      <c r="F780" s="24" t="str">
        <f t="shared" si="25"/>
        <v/>
      </c>
    </row>
    <row r="781" s="191" customFormat="true" ht="17" customHeight="true" spans="1:6">
      <c r="A781" s="200">
        <v>2110501</v>
      </c>
      <c r="B781" s="200" t="s">
        <v>915</v>
      </c>
      <c r="C781" s="58">
        <v>0</v>
      </c>
      <c r="D781" s="58">
        <v>0</v>
      </c>
      <c r="E781" s="58">
        <f t="shared" si="24"/>
        <v>0</v>
      </c>
      <c r="F781" s="26" t="str">
        <f t="shared" si="25"/>
        <v/>
      </c>
    </row>
    <row r="782" s="191" customFormat="true" ht="17" customHeight="true" spans="1:6">
      <c r="A782" s="200">
        <v>2110502</v>
      </c>
      <c r="B782" s="200" t="s">
        <v>916</v>
      </c>
      <c r="C782" s="58">
        <v>0</v>
      </c>
      <c r="D782" s="58">
        <v>0</v>
      </c>
      <c r="E782" s="58">
        <f t="shared" si="24"/>
        <v>0</v>
      </c>
      <c r="F782" s="26" t="str">
        <f t="shared" si="25"/>
        <v/>
      </c>
    </row>
    <row r="783" s="191" customFormat="true" ht="17" customHeight="true" spans="1:6">
      <c r="A783" s="200">
        <v>2110503</v>
      </c>
      <c r="B783" s="200" t="s">
        <v>917</v>
      </c>
      <c r="C783" s="58">
        <v>0</v>
      </c>
      <c r="D783" s="58">
        <v>0</v>
      </c>
      <c r="E783" s="58">
        <f t="shared" si="24"/>
        <v>0</v>
      </c>
      <c r="F783" s="26" t="str">
        <f t="shared" si="25"/>
        <v/>
      </c>
    </row>
    <row r="784" s="191" customFormat="true" ht="17" customHeight="true" spans="1:6">
      <c r="A784" s="200">
        <v>2110506</v>
      </c>
      <c r="B784" s="200" t="s">
        <v>918</v>
      </c>
      <c r="C784" s="58">
        <v>0</v>
      </c>
      <c r="D784" s="58">
        <v>0</v>
      </c>
      <c r="E784" s="58">
        <f t="shared" si="24"/>
        <v>0</v>
      </c>
      <c r="F784" s="26" t="str">
        <f t="shared" si="25"/>
        <v/>
      </c>
    </row>
    <row r="785" s="191" customFormat="true" ht="17" customHeight="true" spans="1:6">
      <c r="A785" s="200">
        <v>2110507</v>
      </c>
      <c r="B785" s="200" t="s">
        <v>919</v>
      </c>
      <c r="C785" s="58">
        <v>0</v>
      </c>
      <c r="D785" s="58">
        <v>0</v>
      </c>
      <c r="E785" s="58">
        <f t="shared" si="24"/>
        <v>0</v>
      </c>
      <c r="F785" s="26" t="str">
        <f t="shared" si="25"/>
        <v/>
      </c>
    </row>
    <row r="786" s="191" customFormat="true" ht="17" customHeight="true" spans="1:6">
      <c r="A786" s="200">
        <v>2110599</v>
      </c>
      <c r="B786" s="200" t="s">
        <v>920</v>
      </c>
      <c r="C786" s="58">
        <v>0</v>
      </c>
      <c r="D786" s="58">
        <v>0</v>
      </c>
      <c r="E786" s="58">
        <f t="shared" si="24"/>
        <v>0</v>
      </c>
      <c r="F786" s="26" t="str">
        <f t="shared" si="25"/>
        <v/>
      </c>
    </row>
    <row r="787" s="51" customFormat="true" spans="1:6">
      <c r="A787" s="200">
        <v>21106</v>
      </c>
      <c r="B787" s="202" t="s">
        <v>921</v>
      </c>
      <c r="C787" s="201">
        <f>SUM(C788:C792)</f>
        <v>0</v>
      </c>
      <c r="D787" s="201"/>
      <c r="E787" s="201">
        <f t="shared" si="24"/>
        <v>0</v>
      </c>
      <c r="F787" s="24" t="str">
        <f t="shared" si="25"/>
        <v/>
      </c>
    </row>
    <row r="788" s="191" customFormat="true" ht="17" customHeight="true" spans="1:6">
      <c r="A788" s="200">
        <v>2110602</v>
      </c>
      <c r="B788" s="200" t="s">
        <v>922</v>
      </c>
      <c r="C788" s="58">
        <v>0</v>
      </c>
      <c r="D788" s="58">
        <v>0</v>
      </c>
      <c r="E788" s="58">
        <f t="shared" si="24"/>
        <v>0</v>
      </c>
      <c r="F788" s="26" t="str">
        <f t="shared" si="25"/>
        <v/>
      </c>
    </row>
    <row r="789" s="191" customFormat="true" ht="17" customHeight="true" spans="1:6">
      <c r="A789" s="200">
        <v>2110603</v>
      </c>
      <c r="B789" s="200" t="s">
        <v>923</v>
      </c>
      <c r="C789" s="58">
        <v>0</v>
      </c>
      <c r="D789" s="58">
        <v>0</v>
      </c>
      <c r="E789" s="58">
        <f t="shared" si="24"/>
        <v>0</v>
      </c>
      <c r="F789" s="26" t="str">
        <f t="shared" si="25"/>
        <v/>
      </c>
    </row>
    <row r="790" s="191" customFormat="true" ht="17" customHeight="true" spans="1:6">
      <c r="A790" s="200">
        <v>2110604</v>
      </c>
      <c r="B790" s="200" t="s">
        <v>924</v>
      </c>
      <c r="C790" s="58">
        <v>0</v>
      </c>
      <c r="D790" s="58">
        <v>0</v>
      </c>
      <c r="E790" s="58">
        <f t="shared" si="24"/>
        <v>0</v>
      </c>
      <c r="F790" s="26" t="str">
        <f t="shared" si="25"/>
        <v/>
      </c>
    </row>
    <row r="791" s="191" customFormat="true" ht="17" customHeight="true" spans="1:6">
      <c r="A791" s="200">
        <v>2110605</v>
      </c>
      <c r="B791" s="200" t="s">
        <v>925</v>
      </c>
      <c r="C791" s="58">
        <v>0</v>
      </c>
      <c r="D791" s="58">
        <v>0</v>
      </c>
      <c r="E791" s="58">
        <f t="shared" si="24"/>
        <v>0</v>
      </c>
      <c r="F791" s="26" t="str">
        <f t="shared" si="25"/>
        <v/>
      </c>
    </row>
    <row r="792" s="191" customFormat="true" ht="17" customHeight="true" spans="1:6">
      <c r="A792" s="200">
        <v>2110699</v>
      </c>
      <c r="B792" s="200" t="s">
        <v>926</v>
      </c>
      <c r="C792" s="58">
        <v>0</v>
      </c>
      <c r="D792" s="58">
        <v>0</v>
      </c>
      <c r="E792" s="58">
        <f t="shared" si="24"/>
        <v>0</v>
      </c>
      <c r="F792" s="26" t="str">
        <f t="shared" si="25"/>
        <v/>
      </c>
    </row>
    <row r="793" s="51" customFormat="true" spans="1:6">
      <c r="A793" s="200">
        <v>21107</v>
      </c>
      <c r="B793" s="202" t="s">
        <v>927</v>
      </c>
      <c r="C793" s="201">
        <f>SUM(C794:C795)</f>
        <v>0</v>
      </c>
      <c r="D793" s="201"/>
      <c r="E793" s="201">
        <f t="shared" si="24"/>
        <v>0</v>
      </c>
      <c r="F793" s="24" t="str">
        <f t="shared" si="25"/>
        <v/>
      </c>
    </row>
    <row r="794" s="191" customFormat="true" ht="17" customHeight="true" spans="1:6">
      <c r="A794" s="200">
        <v>2110704</v>
      </c>
      <c r="B794" s="200" t="s">
        <v>928</v>
      </c>
      <c r="C794" s="58">
        <v>0</v>
      </c>
      <c r="D794" s="58">
        <v>0</v>
      </c>
      <c r="E794" s="58">
        <f t="shared" si="24"/>
        <v>0</v>
      </c>
      <c r="F794" s="26" t="str">
        <f t="shared" si="25"/>
        <v/>
      </c>
    </row>
    <row r="795" s="191" customFormat="true" ht="17" customHeight="true" spans="1:6">
      <c r="A795" s="200">
        <v>2110799</v>
      </c>
      <c r="B795" s="200" t="s">
        <v>929</v>
      </c>
      <c r="C795" s="58">
        <v>0</v>
      </c>
      <c r="D795" s="58">
        <v>0</v>
      </c>
      <c r="E795" s="58">
        <f t="shared" si="24"/>
        <v>0</v>
      </c>
      <c r="F795" s="26" t="str">
        <f t="shared" si="25"/>
        <v/>
      </c>
    </row>
    <row r="796" s="51" customFormat="true" spans="1:6">
      <c r="A796" s="200">
        <v>21108</v>
      </c>
      <c r="B796" s="202" t="s">
        <v>930</v>
      </c>
      <c r="C796" s="201">
        <f>SUM(C797:C798)</f>
        <v>0</v>
      </c>
      <c r="D796" s="201"/>
      <c r="E796" s="201">
        <f t="shared" si="24"/>
        <v>0</v>
      </c>
      <c r="F796" s="24" t="str">
        <f t="shared" si="25"/>
        <v/>
      </c>
    </row>
    <row r="797" s="191" customFormat="true" ht="17" customHeight="true" spans="1:6">
      <c r="A797" s="200">
        <v>2110804</v>
      </c>
      <c r="B797" s="200" t="s">
        <v>931</v>
      </c>
      <c r="C797" s="58">
        <v>0</v>
      </c>
      <c r="D797" s="58">
        <v>0</v>
      </c>
      <c r="E797" s="58">
        <f t="shared" si="24"/>
        <v>0</v>
      </c>
      <c r="F797" s="26" t="str">
        <f t="shared" si="25"/>
        <v/>
      </c>
    </row>
    <row r="798" s="191" customFormat="true" ht="17" customHeight="true" spans="1:6">
      <c r="A798" s="200">
        <v>2110899</v>
      </c>
      <c r="B798" s="200" t="s">
        <v>932</v>
      </c>
      <c r="C798" s="58">
        <v>0</v>
      </c>
      <c r="D798" s="58">
        <v>0</v>
      </c>
      <c r="E798" s="58">
        <f t="shared" si="24"/>
        <v>0</v>
      </c>
      <c r="F798" s="26" t="str">
        <f t="shared" si="25"/>
        <v/>
      </c>
    </row>
    <row r="799" s="51" customFormat="true" spans="1:6">
      <c r="A799" s="200">
        <v>21109</v>
      </c>
      <c r="B799" s="202" t="s">
        <v>933</v>
      </c>
      <c r="C799" s="201">
        <f>C800</f>
        <v>0</v>
      </c>
      <c r="D799" s="201"/>
      <c r="E799" s="201">
        <f t="shared" si="24"/>
        <v>0</v>
      </c>
      <c r="F799" s="24" t="str">
        <f t="shared" si="25"/>
        <v/>
      </c>
    </row>
    <row r="800" s="191" customFormat="true" ht="17" customHeight="true" spans="1:6">
      <c r="A800" s="200">
        <v>2110901</v>
      </c>
      <c r="B800" s="200" t="s">
        <v>934</v>
      </c>
      <c r="C800" s="58">
        <v>0</v>
      </c>
      <c r="D800" s="58">
        <v>0</v>
      </c>
      <c r="E800" s="58">
        <f t="shared" si="24"/>
        <v>0</v>
      </c>
      <c r="F800" s="26" t="str">
        <f t="shared" si="25"/>
        <v/>
      </c>
    </row>
    <row r="801" s="51" customFormat="true" spans="1:6">
      <c r="A801" s="200">
        <v>21110</v>
      </c>
      <c r="B801" s="202" t="s">
        <v>935</v>
      </c>
      <c r="C801" s="201">
        <f>C802</f>
        <v>0</v>
      </c>
      <c r="D801" s="201">
        <v>256</v>
      </c>
      <c r="E801" s="201">
        <f t="shared" si="24"/>
        <v>256</v>
      </c>
      <c r="F801" s="24" t="str">
        <f t="shared" si="25"/>
        <v/>
      </c>
    </row>
    <row r="802" s="191" customFormat="true" ht="17" customHeight="true" spans="1:6">
      <c r="A802" s="200">
        <v>2111001</v>
      </c>
      <c r="B802" s="200" t="s">
        <v>936</v>
      </c>
      <c r="C802" s="58">
        <v>0</v>
      </c>
      <c r="D802" s="58">
        <v>256</v>
      </c>
      <c r="E802" s="58">
        <f t="shared" si="24"/>
        <v>256</v>
      </c>
      <c r="F802" s="26" t="str">
        <f t="shared" si="25"/>
        <v/>
      </c>
    </row>
    <row r="803" s="51" customFormat="true" spans="1:6">
      <c r="A803" s="200">
        <v>21111</v>
      </c>
      <c r="B803" s="202" t="s">
        <v>937</v>
      </c>
      <c r="C803" s="201">
        <f>SUM(C804:C808)</f>
        <v>0</v>
      </c>
      <c r="D803" s="201"/>
      <c r="E803" s="201">
        <f t="shared" si="24"/>
        <v>0</v>
      </c>
      <c r="F803" s="24" t="str">
        <f t="shared" si="25"/>
        <v/>
      </c>
    </row>
    <row r="804" s="191" customFormat="true" ht="17" customHeight="true" spans="1:6">
      <c r="A804" s="200">
        <v>2111101</v>
      </c>
      <c r="B804" s="200" t="s">
        <v>938</v>
      </c>
      <c r="C804" s="58">
        <v>0</v>
      </c>
      <c r="D804" s="58">
        <v>0</v>
      </c>
      <c r="E804" s="58">
        <f t="shared" si="24"/>
        <v>0</v>
      </c>
      <c r="F804" s="26" t="str">
        <f t="shared" si="25"/>
        <v/>
      </c>
    </row>
    <row r="805" s="191" customFormat="true" ht="17" customHeight="true" spans="1:6">
      <c r="A805" s="200">
        <v>2111102</v>
      </c>
      <c r="B805" s="200" t="s">
        <v>939</v>
      </c>
      <c r="C805" s="58">
        <v>0</v>
      </c>
      <c r="D805" s="58">
        <v>0</v>
      </c>
      <c r="E805" s="58">
        <f t="shared" si="24"/>
        <v>0</v>
      </c>
      <c r="F805" s="26" t="str">
        <f t="shared" si="25"/>
        <v/>
      </c>
    </row>
    <row r="806" s="191" customFormat="true" ht="17" customHeight="true" spans="1:6">
      <c r="A806" s="200">
        <v>2111103</v>
      </c>
      <c r="B806" s="200" t="s">
        <v>940</v>
      </c>
      <c r="C806" s="58">
        <v>0</v>
      </c>
      <c r="D806" s="58">
        <v>0</v>
      </c>
      <c r="E806" s="58">
        <f t="shared" si="24"/>
        <v>0</v>
      </c>
      <c r="F806" s="26" t="str">
        <f t="shared" si="25"/>
        <v/>
      </c>
    </row>
    <row r="807" s="191" customFormat="true" ht="17" customHeight="true" spans="1:6">
      <c r="A807" s="200">
        <v>2111104</v>
      </c>
      <c r="B807" s="200" t="s">
        <v>941</v>
      </c>
      <c r="C807" s="58">
        <v>0</v>
      </c>
      <c r="D807" s="58">
        <v>0</v>
      </c>
      <c r="E807" s="58">
        <f t="shared" si="24"/>
        <v>0</v>
      </c>
      <c r="F807" s="26" t="str">
        <f t="shared" si="25"/>
        <v/>
      </c>
    </row>
    <row r="808" s="191" customFormat="true" ht="17" customHeight="true" spans="1:6">
      <c r="A808" s="200">
        <v>2111199</v>
      </c>
      <c r="B808" s="200" t="s">
        <v>942</v>
      </c>
      <c r="C808" s="58">
        <v>0</v>
      </c>
      <c r="D808" s="58">
        <v>0</v>
      </c>
      <c r="E808" s="58">
        <f t="shared" si="24"/>
        <v>0</v>
      </c>
      <c r="F808" s="26" t="str">
        <f t="shared" si="25"/>
        <v/>
      </c>
    </row>
    <row r="809" s="51" customFormat="true" spans="1:6">
      <c r="A809" s="200">
        <v>21112</v>
      </c>
      <c r="B809" s="202" t="s">
        <v>943</v>
      </c>
      <c r="C809" s="201">
        <f>C810</f>
        <v>0</v>
      </c>
      <c r="D809" s="201"/>
      <c r="E809" s="201">
        <f t="shared" si="24"/>
        <v>0</v>
      </c>
      <c r="F809" s="24" t="str">
        <f t="shared" si="25"/>
        <v/>
      </c>
    </row>
    <row r="810" s="191" customFormat="true" ht="17" customHeight="true" spans="1:6">
      <c r="A810" s="200">
        <v>2111201</v>
      </c>
      <c r="B810" s="200" t="s">
        <v>944</v>
      </c>
      <c r="C810" s="58">
        <v>0</v>
      </c>
      <c r="D810" s="58">
        <v>0</v>
      </c>
      <c r="E810" s="58">
        <f t="shared" si="24"/>
        <v>0</v>
      </c>
      <c r="F810" s="26" t="str">
        <f t="shared" si="25"/>
        <v/>
      </c>
    </row>
    <row r="811" s="51" customFormat="true" spans="1:6">
      <c r="A811" s="200">
        <v>21113</v>
      </c>
      <c r="B811" s="202" t="s">
        <v>945</v>
      </c>
      <c r="C811" s="201">
        <f>C812</f>
        <v>0</v>
      </c>
      <c r="D811" s="201"/>
      <c r="E811" s="201">
        <f t="shared" si="24"/>
        <v>0</v>
      </c>
      <c r="F811" s="24" t="str">
        <f t="shared" si="25"/>
        <v/>
      </c>
    </row>
    <row r="812" s="191" customFormat="true" ht="17" customHeight="true" spans="1:6">
      <c r="A812" s="200">
        <v>2111301</v>
      </c>
      <c r="B812" s="200" t="s">
        <v>946</v>
      </c>
      <c r="C812" s="58">
        <v>0</v>
      </c>
      <c r="D812" s="58">
        <v>0</v>
      </c>
      <c r="E812" s="58">
        <f t="shared" si="24"/>
        <v>0</v>
      </c>
      <c r="F812" s="26" t="str">
        <f t="shared" si="25"/>
        <v/>
      </c>
    </row>
    <row r="813" s="51" customFormat="true" spans="1:6">
      <c r="A813" s="200">
        <v>21114</v>
      </c>
      <c r="B813" s="202" t="s">
        <v>947</v>
      </c>
      <c r="C813" s="201">
        <f>SUM(C814:C823)</f>
        <v>0</v>
      </c>
      <c r="D813" s="201"/>
      <c r="E813" s="201">
        <f t="shared" si="24"/>
        <v>0</v>
      </c>
      <c r="F813" s="24" t="str">
        <f t="shared" si="25"/>
        <v/>
      </c>
    </row>
    <row r="814" s="191" customFormat="true" ht="17" customHeight="true" spans="1:6">
      <c r="A814" s="200">
        <v>2111401</v>
      </c>
      <c r="B814" s="200" t="s">
        <v>345</v>
      </c>
      <c r="C814" s="58">
        <v>0</v>
      </c>
      <c r="D814" s="58">
        <v>0</v>
      </c>
      <c r="E814" s="58">
        <f t="shared" si="24"/>
        <v>0</v>
      </c>
      <c r="F814" s="26" t="str">
        <f t="shared" si="25"/>
        <v/>
      </c>
    </row>
    <row r="815" s="191" customFormat="true" ht="17" customHeight="true" spans="1:6">
      <c r="A815" s="200">
        <v>2111402</v>
      </c>
      <c r="B815" s="200" t="s">
        <v>346</v>
      </c>
      <c r="C815" s="58">
        <v>0</v>
      </c>
      <c r="D815" s="58">
        <v>0</v>
      </c>
      <c r="E815" s="58">
        <f t="shared" si="24"/>
        <v>0</v>
      </c>
      <c r="F815" s="26" t="str">
        <f t="shared" si="25"/>
        <v/>
      </c>
    </row>
    <row r="816" s="191" customFormat="true" ht="17" customHeight="true" spans="1:6">
      <c r="A816" s="200">
        <v>2111403</v>
      </c>
      <c r="B816" s="200" t="s">
        <v>347</v>
      </c>
      <c r="C816" s="58">
        <v>0</v>
      </c>
      <c r="D816" s="58">
        <v>0</v>
      </c>
      <c r="E816" s="58">
        <f t="shared" si="24"/>
        <v>0</v>
      </c>
      <c r="F816" s="26" t="str">
        <f t="shared" si="25"/>
        <v/>
      </c>
    </row>
    <row r="817" s="191" customFormat="true" ht="17" customHeight="true" spans="1:6">
      <c r="A817" s="200">
        <v>2111406</v>
      </c>
      <c r="B817" s="200" t="s">
        <v>948</v>
      </c>
      <c r="C817" s="58">
        <v>0</v>
      </c>
      <c r="D817" s="58">
        <v>0</v>
      </c>
      <c r="E817" s="58">
        <f t="shared" si="24"/>
        <v>0</v>
      </c>
      <c r="F817" s="26" t="str">
        <f t="shared" si="25"/>
        <v/>
      </c>
    </row>
    <row r="818" s="191" customFormat="true" ht="17" customHeight="true" spans="1:6">
      <c r="A818" s="200">
        <v>2111407</v>
      </c>
      <c r="B818" s="200" t="s">
        <v>949</v>
      </c>
      <c r="C818" s="58">
        <v>0</v>
      </c>
      <c r="D818" s="58">
        <v>0</v>
      </c>
      <c r="E818" s="58">
        <f t="shared" si="24"/>
        <v>0</v>
      </c>
      <c r="F818" s="26" t="str">
        <f t="shared" si="25"/>
        <v/>
      </c>
    </row>
    <row r="819" s="191" customFormat="true" ht="17" customHeight="true" spans="1:6">
      <c r="A819" s="200">
        <v>2111408</v>
      </c>
      <c r="B819" s="200" t="s">
        <v>950</v>
      </c>
      <c r="C819" s="58">
        <v>0</v>
      </c>
      <c r="D819" s="58">
        <v>0</v>
      </c>
      <c r="E819" s="58">
        <f t="shared" si="24"/>
        <v>0</v>
      </c>
      <c r="F819" s="26" t="str">
        <f t="shared" si="25"/>
        <v/>
      </c>
    </row>
    <row r="820" s="191" customFormat="true" ht="17" customHeight="true" spans="1:6">
      <c r="A820" s="200">
        <v>2111411</v>
      </c>
      <c r="B820" s="200" t="s">
        <v>386</v>
      </c>
      <c r="C820" s="58">
        <v>0</v>
      </c>
      <c r="D820" s="58">
        <v>0</v>
      </c>
      <c r="E820" s="58">
        <f t="shared" si="24"/>
        <v>0</v>
      </c>
      <c r="F820" s="26" t="str">
        <f t="shared" si="25"/>
        <v/>
      </c>
    </row>
    <row r="821" s="191" customFormat="true" ht="17" customHeight="true" spans="1:6">
      <c r="A821" s="200">
        <v>2111413</v>
      </c>
      <c r="B821" s="200" t="s">
        <v>951</v>
      </c>
      <c r="C821" s="58">
        <v>0</v>
      </c>
      <c r="D821" s="58">
        <v>0</v>
      </c>
      <c r="E821" s="58">
        <f t="shared" si="24"/>
        <v>0</v>
      </c>
      <c r="F821" s="26" t="str">
        <f t="shared" si="25"/>
        <v/>
      </c>
    </row>
    <row r="822" s="191" customFormat="true" ht="17" customHeight="true" spans="1:6">
      <c r="A822" s="200">
        <v>2111450</v>
      </c>
      <c r="B822" s="200" t="s">
        <v>354</v>
      </c>
      <c r="C822" s="58">
        <v>0</v>
      </c>
      <c r="D822" s="58">
        <v>0</v>
      </c>
      <c r="E822" s="58">
        <f t="shared" si="24"/>
        <v>0</v>
      </c>
      <c r="F822" s="26" t="str">
        <f t="shared" si="25"/>
        <v/>
      </c>
    </row>
    <row r="823" s="191" customFormat="true" ht="17" customHeight="true" spans="1:6">
      <c r="A823" s="200">
        <v>2111499</v>
      </c>
      <c r="B823" s="200" t="s">
        <v>952</v>
      </c>
      <c r="C823" s="58">
        <v>0</v>
      </c>
      <c r="D823" s="58">
        <v>0</v>
      </c>
      <c r="E823" s="58">
        <f t="shared" si="24"/>
        <v>0</v>
      </c>
      <c r="F823" s="26" t="str">
        <f t="shared" si="25"/>
        <v/>
      </c>
    </row>
    <row r="824" s="51" customFormat="true" spans="1:6">
      <c r="A824" s="200">
        <v>21199</v>
      </c>
      <c r="B824" s="202" t="s">
        <v>953</v>
      </c>
      <c r="C824" s="201">
        <f>C825</f>
        <v>0</v>
      </c>
      <c r="D824" s="201">
        <v>244</v>
      </c>
      <c r="E824" s="201">
        <f t="shared" si="24"/>
        <v>244</v>
      </c>
      <c r="F824" s="24" t="str">
        <f t="shared" si="25"/>
        <v/>
      </c>
    </row>
    <row r="825" s="191" customFormat="true" ht="17" customHeight="true" spans="1:6">
      <c r="A825" s="200">
        <v>2119999</v>
      </c>
      <c r="B825" s="200" t="s">
        <v>954</v>
      </c>
      <c r="C825" s="58">
        <v>0</v>
      </c>
      <c r="D825" s="58">
        <v>244</v>
      </c>
      <c r="E825" s="58">
        <f t="shared" si="24"/>
        <v>244</v>
      </c>
      <c r="F825" s="26" t="str">
        <f t="shared" si="25"/>
        <v/>
      </c>
    </row>
    <row r="826" s="51" customFormat="true" spans="1:6">
      <c r="A826" s="202">
        <v>212</v>
      </c>
      <c r="B826" s="202" t="s">
        <v>955</v>
      </c>
      <c r="C826" s="201">
        <f>SUM(C827,C838,C840,C843,C845,C847)</f>
        <v>10032</v>
      </c>
      <c r="D826" s="201">
        <f>SUM(D827,D838,D840,D843,D845,D847)</f>
        <v>7430</v>
      </c>
      <c r="E826" s="201">
        <f t="shared" si="24"/>
        <v>-2602</v>
      </c>
      <c r="F826" s="24">
        <f t="shared" si="25"/>
        <v>-25.9</v>
      </c>
    </row>
    <row r="827" s="51" customFormat="true" spans="1:6">
      <c r="A827" s="200">
        <v>21201</v>
      </c>
      <c r="B827" s="202" t="s">
        <v>956</v>
      </c>
      <c r="C827" s="201">
        <v>2059</v>
      </c>
      <c r="D827" s="201">
        <v>3123</v>
      </c>
      <c r="E827" s="201">
        <f t="shared" si="24"/>
        <v>1064</v>
      </c>
      <c r="F827" s="24">
        <f t="shared" si="25"/>
        <v>51.7</v>
      </c>
    </row>
    <row r="828" s="191" customFormat="true" ht="17" customHeight="true" spans="1:6">
      <c r="A828" s="200">
        <v>2120101</v>
      </c>
      <c r="B828" s="200" t="s">
        <v>345</v>
      </c>
      <c r="C828" s="58">
        <v>1157</v>
      </c>
      <c r="D828" s="58">
        <v>487</v>
      </c>
      <c r="E828" s="58">
        <f t="shared" si="24"/>
        <v>-670</v>
      </c>
      <c r="F828" s="26">
        <f t="shared" si="25"/>
        <v>-57.9</v>
      </c>
    </row>
    <row r="829" s="191" customFormat="true" ht="17" customHeight="true" spans="1:6">
      <c r="A829" s="200">
        <v>2120102</v>
      </c>
      <c r="B829" s="200" t="s">
        <v>346</v>
      </c>
      <c r="C829" s="58">
        <v>414</v>
      </c>
      <c r="D829" s="58">
        <v>2137</v>
      </c>
      <c r="E829" s="58">
        <f t="shared" si="24"/>
        <v>1723</v>
      </c>
      <c r="F829" s="26">
        <f t="shared" si="25"/>
        <v>416.2</v>
      </c>
    </row>
    <row r="830" s="191" customFormat="true" ht="17" customHeight="true" spans="1:6">
      <c r="A830" s="200">
        <v>2120103</v>
      </c>
      <c r="B830" s="200" t="s">
        <v>347</v>
      </c>
      <c r="C830" s="58">
        <v>0</v>
      </c>
      <c r="D830" s="58">
        <v>0</v>
      </c>
      <c r="E830" s="58">
        <f t="shared" si="24"/>
        <v>0</v>
      </c>
      <c r="F830" s="26" t="str">
        <f t="shared" si="25"/>
        <v/>
      </c>
    </row>
    <row r="831" s="191" customFormat="true" ht="17" customHeight="true" spans="1:6">
      <c r="A831" s="200">
        <v>2120104</v>
      </c>
      <c r="B831" s="200" t="s">
        <v>957</v>
      </c>
      <c r="C831" s="58">
        <v>183</v>
      </c>
      <c r="D831" s="58">
        <v>268</v>
      </c>
      <c r="E831" s="58">
        <f t="shared" si="24"/>
        <v>85</v>
      </c>
      <c r="F831" s="26">
        <f t="shared" si="25"/>
        <v>46.4</v>
      </c>
    </row>
    <row r="832" s="191" customFormat="true" ht="17" customHeight="true" spans="1:6">
      <c r="A832" s="200">
        <v>2120105</v>
      </c>
      <c r="B832" s="200" t="s">
        <v>958</v>
      </c>
      <c r="C832" s="58">
        <v>0</v>
      </c>
      <c r="D832" s="58">
        <v>0</v>
      </c>
      <c r="E832" s="58">
        <f t="shared" si="24"/>
        <v>0</v>
      </c>
      <c r="F832" s="26" t="str">
        <f t="shared" si="25"/>
        <v/>
      </c>
    </row>
    <row r="833" s="191" customFormat="true" ht="17" customHeight="true" spans="1:6">
      <c r="A833" s="200">
        <v>2120106</v>
      </c>
      <c r="B833" s="200" t="s">
        <v>959</v>
      </c>
      <c r="C833" s="58">
        <v>20</v>
      </c>
      <c r="D833" s="58">
        <v>26</v>
      </c>
      <c r="E833" s="58">
        <f t="shared" si="24"/>
        <v>6</v>
      </c>
      <c r="F833" s="26">
        <f t="shared" si="25"/>
        <v>30</v>
      </c>
    </row>
    <row r="834" s="191" customFormat="true" ht="17" customHeight="true" spans="1:6">
      <c r="A834" s="200">
        <v>2120107</v>
      </c>
      <c r="B834" s="200" t="s">
        <v>960</v>
      </c>
      <c r="C834" s="58">
        <v>57</v>
      </c>
      <c r="D834" s="58">
        <v>56</v>
      </c>
      <c r="E834" s="58">
        <f t="shared" si="24"/>
        <v>-1</v>
      </c>
      <c r="F834" s="26">
        <f t="shared" si="25"/>
        <v>-1.8</v>
      </c>
    </row>
    <row r="835" s="191" customFormat="true" ht="17" customHeight="true" spans="1:6">
      <c r="A835" s="200">
        <v>2120109</v>
      </c>
      <c r="B835" s="200" t="s">
        <v>961</v>
      </c>
      <c r="C835" s="58">
        <v>40</v>
      </c>
      <c r="D835" s="58">
        <v>34</v>
      </c>
      <c r="E835" s="58">
        <f t="shared" si="24"/>
        <v>-6</v>
      </c>
      <c r="F835" s="26">
        <f t="shared" si="25"/>
        <v>-15</v>
      </c>
    </row>
    <row r="836" s="191" customFormat="true" ht="17" customHeight="true" spans="1:6">
      <c r="A836" s="200">
        <v>2120110</v>
      </c>
      <c r="B836" s="200" t="s">
        <v>962</v>
      </c>
      <c r="C836" s="58">
        <v>0</v>
      </c>
      <c r="D836" s="58">
        <v>0</v>
      </c>
      <c r="E836" s="58">
        <f t="shared" si="24"/>
        <v>0</v>
      </c>
      <c r="F836" s="26" t="str">
        <f t="shared" si="25"/>
        <v/>
      </c>
    </row>
    <row r="837" s="191" customFormat="true" ht="17" customHeight="true" spans="1:6">
      <c r="A837" s="200">
        <v>2120199</v>
      </c>
      <c r="B837" s="200" t="s">
        <v>963</v>
      </c>
      <c r="C837" s="58">
        <v>188</v>
      </c>
      <c r="D837" s="58">
        <v>115</v>
      </c>
      <c r="E837" s="58">
        <f t="shared" ref="E837:E900" si="26">D837-C837</f>
        <v>-73</v>
      </c>
      <c r="F837" s="26">
        <f t="shared" ref="F837:F900" si="27">IF(C837&lt;&gt;0,ROUND(100*(D837/C837-1),1),"")</f>
        <v>-38.8</v>
      </c>
    </row>
    <row r="838" s="51" customFormat="true" spans="1:6">
      <c r="A838" s="200">
        <v>21202</v>
      </c>
      <c r="B838" s="202" t="s">
        <v>964</v>
      </c>
      <c r="C838" s="201">
        <f>C839</f>
        <v>0</v>
      </c>
      <c r="D838" s="201"/>
      <c r="E838" s="201">
        <f t="shared" si="26"/>
        <v>0</v>
      </c>
      <c r="F838" s="24" t="str">
        <f t="shared" si="27"/>
        <v/>
      </c>
    </row>
    <row r="839" s="191" customFormat="true" ht="17" customHeight="true" spans="1:6">
      <c r="A839" s="200">
        <v>2120201</v>
      </c>
      <c r="B839" s="200" t="s">
        <v>965</v>
      </c>
      <c r="C839" s="58">
        <v>0</v>
      </c>
      <c r="D839" s="58">
        <v>0</v>
      </c>
      <c r="E839" s="58">
        <f t="shared" si="26"/>
        <v>0</v>
      </c>
      <c r="F839" s="26" t="str">
        <f t="shared" si="27"/>
        <v/>
      </c>
    </row>
    <row r="840" s="51" customFormat="true" spans="1:6">
      <c r="A840" s="200">
        <v>21203</v>
      </c>
      <c r="B840" s="202" t="s">
        <v>966</v>
      </c>
      <c r="C840" s="201">
        <v>292</v>
      </c>
      <c r="D840" s="201">
        <v>2019</v>
      </c>
      <c r="E840" s="201">
        <f t="shared" si="26"/>
        <v>1727</v>
      </c>
      <c r="F840" s="24">
        <f t="shared" si="27"/>
        <v>591.4</v>
      </c>
    </row>
    <row r="841" s="191" customFormat="true" ht="17" customHeight="true" spans="1:6">
      <c r="A841" s="200">
        <v>2120303</v>
      </c>
      <c r="B841" s="200" t="s">
        <v>967</v>
      </c>
      <c r="C841" s="58">
        <v>0</v>
      </c>
      <c r="D841" s="58">
        <v>0</v>
      </c>
      <c r="E841" s="58">
        <f t="shared" si="26"/>
        <v>0</v>
      </c>
      <c r="F841" s="26" t="str">
        <f t="shared" si="27"/>
        <v/>
      </c>
    </row>
    <row r="842" s="191" customFormat="true" ht="17" customHeight="true" spans="1:6">
      <c r="A842" s="200">
        <v>2120399</v>
      </c>
      <c r="B842" s="200" t="s">
        <v>968</v>
      </c>
      <c r="C842" s="58">
        <v>292</v>
      </c>
      <c r="D842" s="58">
        <v>2019</v>
      </c>
      <c r="E842" s="58">
        <f t="shared" si="26"/>
        <v>1727</v>
      </c>
      <c r="F842" s="26">
        <f t="shared" si="27"/>
        <v>591.4</v>
      </c>
    </row>
    <row r="843" s="51" customFormat="true" spans="1:6">
      <c r="A843" s="200">
        <v>21205</v>
      </c>
      <c r="B843" s="202" t="s">
        <v>969</v>
      </c>
      <c r="C843" s="201">
        <v>740</v>
      </c>
      <c r="D843" s="201">
        <v>1371</v>
      </c>
      <c r="E843" s="201">
        <f t="shared" si="26"/>
        <v>631</v>
      </c>
      <c r="F843" s="24">
        <f t="shared" si="27"/>
        <v>85.3</v>
      </c>
    </row>
    <row r="844" s="191" customFormat="true" ht="17" customHeight="true" spans="1:6">
      <c r="A844" s="200">
        <v>2120501</v>
      </c>
      <c r="B844" s="200" t="s">
        <v>970</v>
      </c>
      <c r="C844" s="58">
        <v>740</v>
      </c>
      <c r="D844" s="58">
        <v>1371</v>
      </c>
      <c r="E844" s="58">
        <f t="shared" si="26"/>
        <v>631</v>
      </c>
      <c r="F844" s="26">
        <f t="shared" si="27"/>
        <v>85.3</v>
      </c>
    </row>
    <row r="845" s="51" customFormat="true" spans="1:6">
      <c r="A845" s="200">
        <v>21206</v>
      </c>
      <c r="B845" s="202" t="s">
        <v>971</v>
      </c>
      <c r="C845" s="201">
        <f>C846</f>
        <v>0</v>
      </c>
      <c r="D845" s="201"/>
      <c r="E845" s="201">
        <f t="shared" si="26"/>
        <v>0</v>
      </c>
      <c r="F845" s="24" t="str">
        <f t="shared" si="27"/>
        <v/>
      </c>
    </row>
    <row r="846" s="191" customFormat="true" ht="17" customHeight="true" spans="1:6">
      <c r="A846" s="200">
        <v>2120601</v>
      </c>
      <c r="B846" s="200" t="s">
        <v>972</v>
      </c>
      <c r="C846" s="58">
        <v>0</v>
      </c>
      <c r="D846" s="58">
        <v>0</v>
      </c>
      <c r="E846" s="58">
        <f t="shared" si="26"/>
        <v>0</v>
      </c>
      <c r="F846" s="26" t="str">
        <f t="shared" si="27"/>
        <v/>
      </c>
    </row>
    <row r="847" s="51" customFormat="true" spans="1:6">
      <c r="A847" s="200">
        <v>21299</v>
      </c>
      <c r="B847" s="202" t="s">
        <v>973</v>
      </c>
      <c r="C847" s="201">
        <v>6941</v>
      </c>
      <c r="D847" s="201">
        <v>917</v>
      </c>
      <c r="E847" s="201">
        <f t="shared" si="26"/>
        <v>-6024</v>
      </c>
      <c r="F847" s="24">
        <f t="shared" si="27"/>
        <v>-86.8</v>
      </c>
    </row>
    <row r="848" s="191" customFormat="true" ht="17" customHeight="true" spans="1:6">
      <c r="A848" s="200">
        <v>2129999</v>
      </c>
      <c r="B848" s="200" t="s">
        <v>974</v>
      </c>
      <c r="C848" s="58">
        <v>6941</v>
      </c>
      <c r="D848" s="58">
        <v>917</v>
      </c>
      <c r="E848" s="58">
        <f t="shared" si="26"/>
        <v>-6024</v>
      </c>
      <c r="F848" s="26">
        <f t="shared" si="27"/>
        <v>-86.8</v>
      </c>
    </row>
    <row r="849" s="51" customFormat="true" spans="1:6">
      <c r="A849" s="202">
        <v>213</v>
      </c>
      <c r="B849" s="202" t="s">
        <v>975</v>
      </c>
      <c r="C849" s="201">
        <f>SUM(C850,C876,C898,C926,C937,C944,C950,C953)</f>
        <v>38004</v>
      </c>
      <c r="D849" s="201">
        <f>SUM(D850,D876,D898,D926,D937,D944,D950,D953)</f>
        <v>56530</v>
      </c>
      <c r="E849" s="201">
        <f t="shared" si="26"/>
        <v>18526</v>
      </c>
      <c r="F849" s="24">
        <f t="shared" si="27"/>
        <v>48.7</v>
      </c>
    </row>
    <row r="850" s="51" customFormat="true" spans="1:6">
      <c r="A850" s="200">
        <v>21301</v>
      </c>
      <c r="B850" s="202" t="s">
        <v>976</v>
      </c>
      <c r="C850" s="201">
        <v>17093</v>
      </c>
      <c r="D850" s="201">
        <v>30253</v>
      </c>
      <c r="E850" s="201">
        <f t="shared" si="26"/>
        <v>13160</v>
      </c>
      <c r="F850" s="24">
        <f t="shared" si="27"/>
        <v>77</v>
      </c>
    </row>
    <row r="851" s="191" customFormat="true" ht="17" customHeight="true" spans="1:6">
      <c r="A851" s="200">
        <v>2130101</v>
      </c>
      <c r="B851" s="200" t="s">
        <v>345</v>
      </c>
      <c r="C851" s="58">
        <v>1228</v>
      </c>
      <c r="D851" s="58">
        <v>1573</v>
      </c>
      <c r="E851" s="58">
        <f t="shared" si="26"/>
        <v>345</v>
      </c>
      <c r="F851" s="26">
        <f t="shared" si="27"/>
        <v>28.1</v>
      </c>
    </row>
    <row r="852" s="191" customFormat="true" ht="17" customHeight="true" spans="1:6">
      <c r="A852" s="200">
        <v>2130102</v>
      </c>
      <c r="B852" s="200" t="s">
        <v>346</v>
      </c>
      <c r="C852" s="58">
        <v>12</v>
      </c>
      <c r="D852" s="58">
        <v>10</v>
      </c>
      <c r="E852" s="58">
        <f t="shared" si="26"/>
        <v>-2</v>
      </c>
      <c r="F852" s="26">
        <f t="shared" si="27"/>
        <v>-16.7</v>
      </c>
    </row>
    <row r="853" s="191" customFormat="true" ht="17" customHeight="true" spans="1:6">
      <c r="A853" s="200">
        <v>2130103</v>
      </c>
      <c r="B853" s="200" t="s">
        <v>347</v>
      </c>
      <c r="C853" s="58">
        <v>0</v>
      </c>
      <c r="D853" s="58">
        <v>0</v>
      </c>
      <c r="E853" s="58">
        <f t="shared" si="26"/>
        <v>0</v>
      </c>
      <c r="F853" s="26" t="str">
        <f t="shared" si="27"/>
        <v/>
      </c>
    </row>
    <row r="854" s="191" customFormat="true" ht="17" customHeight="true" spans="1:6">
      <c r="A854" s="200">
        <v>2130104</v>
      </c>
      <c r="B854" s="200" t="s">
        <v>354</v>
      </c>
      <c r="C854" s="58">
        <v>3120</v>
      </c>
      <c r="D854" s="58">
        <v>3464</v>
      </c>
      <c r="E854" s="58">
        <f t="shared" si="26"/>
        <v>344</v>
      </c>
      <c r="F854" s="26">
        <f t="shared" si="27"/>
        <v>11</v>
      </c>
    </row>
    <row r="855" s="191" customFormat="true" ht="17" customHeight="true" spans="1:6">
      <c r="A855" s="200">
        <v>2130105</v>
      </c>
      <c r="B855" s="200" t="s">
        <v>977</v>
      </c>
      <c r="C855" s="58">
        <v>0</v>
      </c>
      <c r="D855" s="58">
        <v>0</v>
      </c>
      <c r="E855" s="58">
        <f t="shared" si="26"/>
        <v>0</v>
      </c>
      <c r="F855" s="26" t="str">
        <f t="shared" si="27"/>
        <v/>
      </c>
    </row>
    <row r="856" s="191" customFormat="true" ht="17" customHeight="true" spans="1:6">
      <c r="A856" s="200">
        <v>2130106</v>
      </c>
      <c r="B856" s="200" t="s">
        <v>978</v>
      </c>
      <c r="C856" s="58">
        <v>55</v>
      </c>
      <c r="D856" s="58">
        <v>23</v>
      </c>
      <c r="E856" s="58">
        <f t="shared" si="26"/>
        <v>-32</v>
      </c>
      <c r="F856" s="26">
        <f t="shared" si="27"/>
        <v>-58.2</v>
      </c>
    </row>
    <row r="857" s="191" customFormat="true" ht="17" customHeight="true" spans="1:6">
      <c r="A857" s="200">
        <v>2130108</v>
      </c>
      <c r="B857" s="200" t="s">
        <v>979</v>
      </c>
      <c r="C857" s="58">
        <v>581</v>
      </c>
      <c r="D857" s="58">
        <v>929</v>
      </c>
      <c r="E857" s="58">
        <f t="shared" si="26"/>
        <v>348</v>
      </c>
      <c r="F857" s="26">
        <f t="shared" si="27"/>
        <v>59.9</v>
      </c>
    </row>
    <row r="858" s="191" customFormat="true" ht="17" customHeight="true" spans="1:6">
      <c r="A858" s="200">
        <v>2130109</v>
      </c>
      <c r="B858" s="200" t="s">
        <v>980</v>
      </c>
      <c r="C858" s="58">
        <v>52</v>
      </c>
      <c r="D858" s="58">
        <v>10</v>
      </c>
      <c r="E858" s="58">
        <f t="shared" si="26"/>
        <v>-42</v>
      </c>
      <c r="F858" s="26">
        <f t="shared" si="27"/>
        <v>-80.8</v>
      </c>
    </row>
    <row r="859" s="191" customFormat="true" ht="17" customHeight="true" spans="1:6">
      <c r="A859" s="200">
        <v>2130110</v>
      </c>
      <c r="B859" s="200" t="s">
        <v>981</v>
      </c>
      <c r="C859" s="58">
        <v>6</v>
      </c>
      <c r="D859" s="58">
        <v>10</v>
      </c>
      <c r="E859" s="58">
        <f t="shared" si="26"/>
        <v>4</v>
      </c>
      <c r="F859" s="26">
        <f t="shared" si="27"/>
        <v>66.7</v>
      </c>
    </row>
    <row r="860" s="191" customFormat="true" ht="17" customHeight="true" spans="1:6">
      <c r="A860" s="200">
        <v>2130111</v>
      </c>
      <c r="B860" s="200" t="s">
        <v>982</v>
      </c>
      <c r="C860" s="58">
        <v>0</v>
      </c>
      <c r="D860" s="58">
        <v>0</v>
      </c>
      <c r="E860" s="58">
        <f t="shared" si="26"/>
        <v>0</v>
      </c>
      <c r="F860" s="26" t="str">
        <f t="shared" si="27"/>
        <v/>
      </c>
    </row>
    <row r="861" s="191" customFormat="true" ht="17" customHeight="true" spans="1:6">
      <c r="A861" s="200">
        <v>2130112</v>
      </c>
      <c r="B861" s="200" t="s">
        <v>983</v>
      </c>
      <c r="C861" s="58">
        <v>0</v>
      </c>
      <c r="D861" s="58">
        <v>4</v>
      </c>
      <c r="E861" s="58">
        <f t="shared" si="26"/>
        <v>4</v>
      </c>
      <c r="F861" s="26" t="str">
        <f t="shared" si="27"/>
        <v/>
      </c>
    </row>
    <row r="862" s="191" customFormat="true" ht="17" customHeight="true" spans="1:6">
      <c r="A862" s="200">
        <v>2130114</v>
      </c>
      <c r="B862" s="200" t="s">
        <v>984</v>
      </c>
      <c r="C862" s="58">
        <v>0</v>
      </c>
      <c r="D862" s="58">
        <v>0</v>
      </c>
      <c r="E862" s="58">
        <f t="shared" si="26"/>
        <v>0</v>
      </c>
      <c r="F862" s="26" t="str">
        <f t="shared" si="27"/>
        <v/>
      </c>
    </row>
    <row r="863" s="191" customFormat="true" ht="17" customHeight="true" spans="1:6">
      <c r="A863" s="200">
        <v>2130119</v>
      </c>
      <c r="B863" s="200" t="s">
        <v>985</v>
      </c>
      <c r="C863" s="58">
        <v>0</v>
      </c>
      <c r="D863" s="58">
        <v>0</v>
      </c>
      <c r="E863" s="58">
        <f t="shared" si="26"/>
        <v>0</v>
      </c>
      <c r="F863" s="26" t="str">
        <f t="shared" si="27"/>
        <v/>
      </c>
    </row>
    <row r="864" s="191" customFormat="true" ht="17" customHeight="true" spans="1:6">
      <c r="A864" s="200">
        <v>2130120</v>
      </c>
      <c r="B864" s="200" t="s">
        <v>986</v>
      </c>
      <c r="C864" s="58">
        <v>127</v>
      </c>
      <c r="D864" s="58">
        <v>423</v>
      </c>
      <c r="E864" s="58">
        <f t="shared" si="26"/>
        <v>296</v>
      </c>
      <c r="F864" s="26">
        <f t="shared" si="27"/>
        <v>233.1</v>
      </c>
    </row>
    <row r="865" s="191" customFormat="true" ht="17" customHeight="true" spans="1:6">
      <c r="A865" s="200">
        <v>2130121</v>
      </c>
      <c r="B865" s="200" t="s">
        <v>987</v>
      </c>
      <c r="C865" s="58">
        <v>1</v>
      </c>
      <c r="D865" s="58">
        <v>4</v>
      </c>
      <c r="E865" s="58">
        <f t="shared" si="26"/>
        <v>3</v>
      </c>
      <c r="F865" s="26">
        <f t="shared" si="27"/>
        <v>300</v>
      </c>
    </row>
    <row r="866" s="191" customFormat="true" ht="17" customHeight="true" spans="1:6">
      <c r="A866" s="200">
        <v>2130122</v>
      </c>
      <c r="B866" s="200" t="s">
        <v>988</v>
      </c>
      <c r="C866" s="58">
        <v>3256</v>
      </c>
      <c r="D866" s="58">
        <v>13858</v>
      </c>
      <c r="E866" s="58">
        <f t="shared" si="26"/>
        <v>10602</v>
      </c>
      <c r="F866" s="26">
        <f t="shared" si="27"/>
        <v>325.6</v>
      </c>
    </row>
    <row r="867" s="191" customFormat="true" ht="17" customHeight="true" spans="1:6">
      <c r="A867" s="200">
        <v>2130124</v>
      </c>
      <c r="B867" s="200" t="s">
        <v>989</v>
      </c>
      <c r="C867" s="58">
        <v>243</v>
      </c>
      <c r="D867" s="58">
        <v>79</v>
      </c>
      <c r="E867" s="58">
        <f t="shared" si="26"/>
        <v>-164</v>
      </c>
      <c r="F867" s="26">
        <f t="shared" si="27"/>
        <v>-67.5</v>
      </c>
    </row>
    <row r="868" s="191" customFormat="true" ht="17" customHeight="true" spans="1:6">
      <c r="A868" s="200">
        <v>2130125</v>
      </c>
      <c r="B868" s="200" t="s">
        <v>990</v>
      </c>
      <c r="C868" s="58">
        <v>20</v>
      </c>
      <c r="D868" s="58">
        <v>0</v>
      </c>
      <c r="E868" s="58">
        <f t="shared" si="26"/>
        <v>-20</v>
      </c>
      <c r="F868" s="26">
        <f t="shared" si="27"/>
        <v>-100</v>
      </c>
    </row>
    <row r="869" s="191" customFormat="true" ht="17" customHeight="true" spans="1:6">
      <c r="A869" s="200">
        <v>2130126</v>
      </c>
      <c r="B869" s="200" t="s">
        <v>991</v>
      </c>
      <c r="C869" s="58">
        <v>0</v>
      </c>
      <c r="D869" s="58">
        <v>88</v>
      </c>
      <c r="E869" s="58">
        <f t="shared" si="26"/>
        <v>88</v>
      </c>
      <c r="F869" s="26" t="str">
        <f t="shared" si="27"/>
        <v/>
      </c>
    </row>
    <row r="870" s="191" customFormat="true" ht="17" customHeight="true" spans="1:6">
      <c r="A870" s="200">
        <v>2130135</v>
      </c>
      <c r="B870" s="200" t="s">
        <v>992</v>
      </c>
      <c r="C870" s="58">
        <v>583</v>
      </c>
      <c r="D870" s="58">
        <v>423</v>
      </c>
      <c r="E870" s="58">
        <f t="shared" si="26"/>
        <v>-160</v>
      </c>
      <c r="F870" s="26">
        <f t="shared" si="27"/>
        <v>-27.4</v>
      </c>
    </row>
    <row r="871" s="191" customFormat="true" ht="17" customHeight="true" spans="1:6">
      <c r="A871" s="200">
        <v>2130142</v>
      </c>
      <c r="B871" s="200" t="s">
        <v>993</v>
      </c>
      <c r="C871" s="58">
        <v>0</v>
      </c>
      <c r="D871" s="58">
        <v>0</v>
      </c>
      <c r="E871" s="58">
        <f t="shared" si="26"/>
        <v>0</v>
      </c>
      <c r="F871" s="26" t="str">
        <f t="shared" si="27"/>
        <v/>
      </c>
    </row>
    <row r="872" s="191" customFormat="true" ht="17" customHeight="true" spans="1:6">
      <c r="A872" s="200">
        <v>2130148</v>
      </c>
      <c r="B872" s="200" t="s">
        <v>994</v>
      </c>
      <c r="C872" s="58">
        <v>1</v>
      </c>
      <c r="D872" s="58">
        <v>8</v>
      </c>
      <c r="E872" s="58">
        <f t="shared" si="26"/>
        <v>7</v>
      </c>
      <c r="F872" s="26">
        <f t="shared" si="27"/>
        <v>700</v>
      </c>
    </row>
    <row r="873" s="191" customFormat="true" ht="17" customHeight="true" spans="1:6">
      <c r="A873" s="200">
        <v>2130152</v>
      </c>
      <c r="B873" s="200" t="s">
        <v>995</v>
      </c>
      <c r="C873" s="58">
        <v>0</v>
      </c>
      <c r="D873" s="58">
        <v>0</v>
      </c>
      <c r="E873" s="58">
        <f t="shared" si="26"/>
        <v>0</v>
      </c>
      <c r="F873" s="26" t="str">
        <f t="shared" si="27"/>
        <v/>
      </c>
    </row>
    <row r="874" s="191" customFormat="true" ht="17" customHeight="true" spans="1:6">
      <c r="A874" s="200">
        <v>2130153</v>
      </c>
      <c r="B874" s="200" t="s">
        <v>996</v>
      </c>
      <c r="C874" s="58">
        <v>5341</v>
      </c>
      <c r="D874" s="58">
        <v>3405</v>
      </c>
      <c r="E874" s="58">
        <f t="shared" si="26"/>
        <v>-1936</v>
      </c>
      <c r="F874" s="26">
        <f t="shared" si="27"/>
        <v>-36.2</v>
      </c>
    </row>
    <row r="875" s="191" customFormat="true" ht="17" customHeight="true" spans="1:6">
      <c r="A875" s="200">
        <v>2130199</v>
      </c>
      <c r="B875" s="200" t="s">
        <v>997</v>
      </c>
      <c r="C875" s="58">
        <v>2467</v>
      </c>
      <c r="D875" s="58">
        <v>5942</v>
      </c>
      <c r="E875" s="58">
        <f t="shared" si="26"/>
        <v>3475</v>
      </c>
      <c r="F875" s="26">
        <f t="shared" si="27"/>
        <v>140.9</v>
      </c>
    </row>
    <row r="876" s="51" customFormat="true" spans="1:6">
      <c r="A876" s="200">
        <v>21302</v>
      </c>
      <c r="B876" s="202" t="s">
        <v>998</v>
      </c>
      <c r="C876" s="201">
        <v>1557</v>
      </c>
      <c r="D876" s="201">
        <v>1809</v>
      </c>
      <c r="E876" s="201">
        <f t="shared" si="26"/>
        <v>252</v>
      </c>
      <c r="F876" s="24">
        <f t="shared" si="27"/>
        <v>16.2</v>
      </c>
    </row>
    <row r="877" s="191" customFormat="true" ht="17" customHeight="true" spans="1:6">
      <c r="A877" s="200">
        <v>2130201</v>
      </c>
      <c r="B877" s="200" t="s">
        <v>345</v>
      </c>
      <c r="C877" s="58">
        <v>0</v>
      </c>
      <c r="D877" s="58">
        <v>0</v>
      </c>
      <c r="E877" s="58">
        <f t="shared" si="26"/>
        <v>0</v>
      </c>
      <c r="F877" s="26" t="str">
        <f t="shared" si="27"/>
        <v/>
      </c>
    </row>
    <row r="878" s="191" customFormat="true" ht="17" customHeight="true" spans="1:6">
      <c r="A878" s="200">
        <v>2130202</v>
      </c>
      <c r="B878" s="200" t="s">
        <v>346</v>
      </c>
      <c r="C878" s="58">
        <v>0</v>
      </c>
      <c r="D878" s="58">
        <v>0</v>
      </c>
      <c r="E878" s="58">
        <f t="shared" si="26"/>
        <v>0</v>
      </c>
      <c r="F878" s="26" t="str">
        <f t="shared" si="27"/>
        <v/>
      </c>
    </row>
    <row r="879" s="191" customFormat="true" ht="17" customHeight="true" spans="1:6">
      <c r="A879" s="200">
        <v>2130203</v>
      </c>
      <c r="B879" s="200" t="s">
        <v>347</v>
      </c>
      <c r="C879" s="58">
        <v>0</v>
      </c>
      <c r="D879" s="58">
        <v>0</v>
      </c>
      <c r="E879" s="58">
        <f t="shared" si="26"/>
        <v>0</v>
      </c>
      <c r="F879" s="26" t="str">
        <f t="shared" si="27"/>
        <v/>
      </c>
    </row>
    <row r="880" s="191" customFormat="true" ht="17" customHeight="true" spans="1:6">
      <c r="A880" s="200">
        <v>2130204</v>
      </c>
      <c r="B880" s="200" t="s">
        <v>999</v>
      </c>
      <c r="C880" s="58">
        <v>467</v>
      </c>
      <c r="D880" s="58">
        <v>84</v>
      </c>
      <c r="E880" s="58">
        <f t="shared" si="26"/>
        <v>-383</v>
      </c>
      <c r="F880" s="26">
        <f t="shared" si="27"/>
        <v>-82</v>
      </c>
    </row>
    <row r="881" s="191" customFormat="true" ht="17" customHeight="true" spans="1:6">
      <c r="A881" s="200">
        <v>2130205</v>
      </c>
      <c r="B881" s="200" t="s">
        <v>1000</v>
      </c>
      <c r="C881" s="58">
        <v>0</v>
      </c>
      <c r="D881" s="58">
        <v>19</v>
      </c>
      <c r="E881" s="58">
        <f t="shared" si="26"/>
        <v>19</v>
      </c>
      <c r="F881" s="26" t="str">
        <f t="shared" si="27"/>
        <v/>
      </c>
    </row>
    <row r="882" s="191" customFormat="true" ht="17" customHeight="true" spans="1:6">
      <c r="A882" s="200">
        <v>2130206</v>
      </c>
      <c r="B882" s="200" t="s">
        <v>1001</v>
      </c>
      <c r="C882" s="58">
        <v>0</v>
      </c>
      <c r="D882" s="58">
        <v>0</v>
      </c>
      <c r="E882" s="58">
        <f t="shared" si="26"/>
        <v>0</v>
      </c>
      <c r="F882" s="26" t="str">
        <f t="shared" si="27"/>
        <v/>
      </c>
    </row>
    <row r="883" s="191" customFormat="true" ht="17" customHeight="true" spans="1:6">
      <c r="A883" s="200">
        <v>2130207</v>
      </c>
      <c r="B883" s="200" t="s">
        <v>1002</v>
      </c>
      <c r="C883" s="58">
        <v>0</v>
      </c>
      <c r="D883" s="58">
        <v>0</v>
      </c>
      <c r="E883" s="58">
        <f t="shared" si="26"/>
        <v>0</v>
      </c>
      <c r="F883" s="26" t="str">
        <f t="shared" si="27"/>
        <v/>
      </c>
    </row>
    <row r="884" s="191" customFormat="true" ht="17" customHeight="true" spans="1:6">
      <c r="A884" s="200">
        <v>2130209</v>
      </c>
      <c r="B884" s="200" t="s">
        <v>1003</v>
      </c>
      <c r="C884" s="58">
        <v>903</v>
      </c>
      <c r="D884" s="58">
        <v>636</v>
      </c>
      <c r="E884" s="58">
        <f t="shared" si="26"/>
        <v>-267</v>
      </c>
      <c r="F884" s="26">
        <f t="shared" si="27"/>
        <v>-29.6</v>
      </c>
    </row>
    <row r="885" s="191" customFormat="true" ht="17" customHeight="true" spans="1:6">
      <c r="A885" s="200">
        <v>2130211</v>
      </c>
      <c r="B885" s="200" t="s">
        <v>1004</v>
      </c>
      <c r="C885" s="58">
        <v>0</v>
      </c>
      <c r="D885" s="58">
        <v>0</v>
      </c>
      <c r="E885" s="58">
        <f t="shared" si="26"/>
        <v>0</v>
      </c>
      <c r="F885" s="26" t="str">
        <f t="shared" si="27"/>
        <v/>
      </c>
    </row>
    <row r="886" s="191" customFormat="true" ht="17" customHeight="true" spans="1:6">
      <c r="A886" s="200">
        <v>2130212</v>
      </c>
      <c r="B886" s="200" t="s">
        <v>1005</v>
      </c>
      <c r="C886" s="58">
        <v>0</v>
      </c>
      <c r="D886" s="58">
        <v>0</v>
      </c>
      <c r="E886" s="58">
        <f t="shared" si="26"/>
        <v>0</v>
      </c>
      <c r="F886" s="26" t="str">
        <f t="shared" si="27"/>
        <v/>
      </c>
    </row>
    <row r="887" s="191" customFormat="true" ht="17" customHeight="true" spans="1:6">
      <c r="A887" s="200">
        <v>2130213</v>
      </c>
      <c r="B887" s="200" t="s">
        <v>1006</v>
      </c>
      <c r="C887" s="58">
        <v>0</v>
      </c>
      <c r="D887" s="58">
        <v>0</v>
      </c>
      <c r="E887" s="58">
        <f t="shared" si="26"/>
        <v>0</v>
      </c>
      <c r="F887" s="26" t="str">
        <f t="shared" si="27"/>
        <v/>
      </c>
    </row>
    <row r="888" s="191" customFormat="true" ht="17" customHeight="true" spans="1:6">
      <c r="A888" s="200">
        <v>2130217</v>
      </c>
      <c r="B888" s="200" t="s">
        <v>1007</v>
      </c>
      <c r="C888" s="58">
        <v>0</v>
      </c>
      <c r="D888" s="58">
        <v>0</v>
      </c>
      <c r="E888" s="58">
        <f t="shared" si="26"/>
        <v>0</v>
      </c>
      <c r="F888" s="26" t="str">
        <f t="shared" si="27"/>
        <v/>
      </c>
    </row>
    <row r="889" s="191" customFormat="true" ht="17" customHeight="true" spans="1:6">
      <c r="A889" s="200">
        <v>2130220</v>
      </c>
      <c r="B889" s="200" t="s">
        <v>1008</v>
      </c>
      <c r="C889" s="58">
        <v>0</v>
      </c>
      <c r="D889" s="58">
        <v>0</v>
      </c>
      <c r="E889" s="58">
        <f t="shared" si="26"/>
        <v>0</v>
      </c>
      <c r="F889" s="26" t="str">
        <f t="shared" si="27"/>
        <v/>
      </c>
    </row>
    <row r="890" s="191" customFormat="true" ht="17" customHeight="true" spans="1:6">
      <c r="A890" s="200">
        <v>2130221</v>
      </c>
      <c r="B890" s="200" t="s">
        <v>1009</v>
      </c>
      <c r="C890" s="58">
        <v>0</v>
      </c>
      <c r="D890" s="58">
        <v>0</v>
      </c>
      <c r="E890" s="58">
        <f t="shared" si="26"/>
        <v>0</v>
      </c>
      <c r="F890" s="26" t="str">
        <f t="shared" si="27"/>
        <v/>
      </c>
    </row>
    <row r="891" s="191" customFormat="true" ht="17" customHeight="true" spans="1:6">
      <c r="A891" s="200">
        <v>2130223</v>
      </c>
      <c r="B891" s="200" t="s">
        <v>1010</v>
      </c>
      <c r="C891" s="58">
        <v>0</v>
      </c>
      <c r="D891" s="58">
        <v>0</v>
      </c>
      <c r="E891" s="58">
        <f t="shared" si="26"/>
        <v>0</v>
      </c>
      <c r="F891" s="26" t="str">
        <f t="shared" si="27"/>
        <v/>
      </c>
    </row>
    <row r="892" s="191" customFormat="true" ht="17" customHeight="true" spans="1:6">
      <c r="A892" s="200">
        <v>2130226</v>
      </c>
      <c r="B892" s="200" t="s">
        <v>1011</v>
      </c>
      <c r="C892" s="58">
        <v>0</v>
      </c>
      <c r="D892" s="58">
        <v>0</v>
      </c>
      <c r="E892" s="58">
        <f t="shared" si="26"/>
        <v>0</v>
      </c>
      <c r="F892" s="26" t="str">
        <f t="shared" si="27"/>
        <v/>
      </c>
    </row>
    <row r="893" s="191" customFormat="true" ht="17" customHeight="true" spans="1:6">
      <c r="A893" s="200">
        <v>2130227</v>
      </c>
      <c r="B893" s="200" t="s">
        <v>1012</v>
      </c>
      <c r="C893" s="58">
        <v>0</v>
      </c>
      <c r="D893" s="58">
        <v>0</v>
      </c>
      <c r="E893" s="58">
        <f t="shared" si="26"/>
        <v>0</v>
      </c>
      <c r="F893" s="26" t="str">
        <f t="shared" si="27"/>
        <v/>
      </c>
    </row>
    <row r="894" s="191" customFormat="true" ht="17.25" customHeight="true" spans="1:6">
      <c r="A894" s="200">
        <v>2130234</v>
      </c>
      <c r="B894" s="200" t="s">
        <v>1013</v>
      </c>
      <c r="C894" s="58">
        <v>105</v>
      </c>
      <c r="D894" s="58">
        <v>0</v>
      </c>
      <c r="E894" s="58">
        <f t="shared" si="26"/>
        <v>-105</v>
      </c>
      <c r="F894" s="26">
        <f t="shared" si="27"/>
        <v>-100</v>
      </c>
    </row>
    <row r="895" s="191" customFormat="true" ht="17" customHeight="true" spans="1:6">
      <c r="A895" s="200">
        <v>2130236</v>
      </c>
      <c r="B895" s="200" t="s">
        <v>1014</v>
      </c>
      <c r="C895" s="58">
        <v>0</v>
      </c>
      <c r="D895" s="58">
        <v>0</v>
      </c>
      <c r="E895" s="58">
        <f t="shared" si="26"/>
        <v>0</v>
      </c>
      <c r="F895" s="26" t="str">
        <f t="shared" si="27"/>
        <v/>
      </c>
    </row>
    <row r="896" s="191" customFormat="true" ht="17" customHeight="true" spans="1:6">
      <c r="A896" s="200">
        <v>2130237</v>
      </c>
      <c r="B896" s="200" t="s">
        <v>983</v>
      </c>
      <c r="C896" s="58">
        <v>0</v>
      </c>
      <c r="D896" s="58">
        <v>0</v>
      </c>
      <c r="E896" s="58">
        <f t="shared" si="26"/>
        <v>0</v>
      </c>
      <c r="F896" s="26" t="str">
        <f t="shared" si="27"/>
        <v/>
      </c>
    </row>
    <row r="897" s="191" customFormat="true" ht="17" customHeight="true" spans="1:6">
      <c r="A897" s="200">
        <v>2130299</v>
      </c>
      <c r="B897" s="200" t="s">
        <v>1015</v>
      </c>
      <c r="C897" s="58">
        <v>82</v>
      </c>
      <c r="D897" s="58">
        <v>1070</v>
      </c>
      <c r="E897" s="58">
        <f t="shared" si="26"/>
        <v>988</v>
      </c>
      <c r="F897" s="26">
        <f t="shared" si="27"/>
        <v>1204.9</v>
      </c>
    </row>
    <row r="898" s="51" customFormat="true" spans="1:6">
      <c r="A898" s="200">
        <v>21303</v>
      </c>
      <c r="B898" s="202" t="s">
        <v>1016</v>
      </c>
      <c r="C898" s="201">
        <v>5207</v>
      </c>
      <c r="D898" s="201">
        <v>5481</v>
      </c>
      <c r="E898" s="201">
        <f t="shared" si="26"/>
        <v>274</v>
      </c>
      <c r="F898" s="24">
        <f t="shared" si="27"/>
        <v>5.3</v>
      </c>
    </row>
    <row r="899" s="191" customFormat="true" ht="17" customHeight="true" spans="1:6">
      <c r="A899" s="200">
        <v>2130301</v>
      </c>
      <c r="B899" s="200" t="s">
        <v>345</v>
      </c>
      <c r="C899" s="58">
        <v>426</v>
      </c>
      <c r="D899" s="58">
        <v>562</v>
      </c>
      <c r="E899" s="58">
        <f t="shared" si="26"/>
        <v>136</v>
      </c>
      <c r="F899" s="26">
        <f t="shared" si="27"/>
        <v>31.9</v>
      </c>
    </row>
    <row r="900" s="191" customFormat="true" ht="17" customHeight="true" spans="1:6">
      <c r="A900" s="200">
        <v>2130302</v>
      </c>
      <c r="B900" s="200" t="s">
        <v>346</v>
      </c>
      <c r="C900" s="58">
        <v>0</v>
      </c>
      <c r="D900" s="58">
        <v>0</v>
      </c>
      <c r="E900" s="58">
        <f t="shared" si="26"/>
        <v>0</v>
      </c>
      <c r="F900" s="26" t="str">
        <f t="shared" si="27"/>
        <v/>
      </c>
    </row>
    <row r="901" s="191" customFormat="true" ht="17" customHeight="true" spans="1:6">
      <c r="A901" s="200">
        <v>2130303</v>
      </c>
      <c r="B901" s="200" t="s">
        <v>347</v>
      </c>
      <c r="C901" s="58">
        <v>0</v>
      </c>
      <c r="D901" s="58">
        <v>0</v>
      </c>
      <c r="E901" s="58">
        <f t="shared" ref="E901:E964" si="28">D901-C901</f>
        <v>0</v>
      </c>
      <c r="F901" s="26" t="str">
        <f t="shared" ref="F901:F964" si="29">IF(C901&lt;&gt;0,ROUND(100*(D901/C901-1),1),"")</f>
        <v/>
      </c>
    </row>
    <row r="902" s="191" customFormat="true" ht="17" customHeight="true" spans="1:6">
      <c r="A902" s="200">
        <v>2130304</v>
      </c>
      <c r="B902" s="200" t="s">
        <v>1017</v>
      </c>
      <c r="C902" s="58">
        <v>0</v>
      </c>
      <c r="D902" s="58">
        <v>0</v>
      </c>
      <c r="E902" s="58">
        <f t="shared" si="28"/>
        <v>0</v>
      </c>
      <c r="F902" s="26" t="str">
        <f t="shared" si="29"/>
        <v/>
      </c>
    </row>
    <row r="903" s="191" customFormat="true" ht="17" customHeight="true" spans="1:6">
      <c r="A903" s="200">
        <v>2130305</v>
      </c>
      <c r="B903" s="200" t="s">
        <v>1018</v>
      </c>
      <c r="C903" s="58">
        <v>1186</v>
      </c>
      <c r="D903" s="58">
        <v>1114</v>
      </c>
      <c r="E903" s="58">
        <f t="shared" si="28"/>
        <v>-72</v>
      </c>
      <c r="F903" s="26">
        <f t="shared" si="29"/>
        <v>-6.1</v>
      </c>
    </row>
    <row r="904" s="191" customFormat="true" ht="17" customHeight="true" spans="1:6">
      <c r="A904" s="200">
        <v>2130306</v>
      </c>
      <c r="B904" s="200" t="s">
        <v>1019</v>
      </c>
      <c r="C904" s="58">
        <v>686</v>
      </c>
      <c r="D904" s="58">
        <v>957</v>
      </c>
      <c r="E904" s="58">
        <f t="shared" si="28"/>
        <v>271</v>
      </c>
      <c r="F904" s="26">
        <f t="shared" si="29"/>
        <v>39.5</v>
      </c>
    </row>
    <row r="905" s="191" customFormat="true" ht="17" customHeight="true" spans="1:6">
      <c r="A905" s="200">
        <v>2130307</v>
      </c>
      <c r="B905" s="200" t="s">
        <v>1020</v>
      </c>
      <c r="C905" s="58">
        <v>0</v>
      </c>
      <c r="D905" s="58">
        <v>0</v>
      </c>
      <c r="E905" s="58">
        <f t="shared" si="28"/>
        <v>0</v>
      </c>
      <c r="F905" s="26" t="str">
        <f t="shared" si="29"/>
        <v/>
      </c>
    </row>
    <row r="906" s="191" customFormat="true" ht="17" customHeight="true" spans="1:6">
      <c r="A906" s="200">
        <v>2130308</v>
      </c>
      <c r="B906" s="200" t="s">
        <v>1021</v>
      </c>
      <c r="C906" s="58">
        <v>0</v>
      </c>
      <c r="D906" s="58">
        <v>60</v>
      </c>
      <c r="E906" s="58">
        <f t="shared" si="28"/>
        <v>60</v>
      </c>
      <c r="F906" s="26" t="str">
        <f t="shared" si="29"/>
        <v/>
      </c>
    </row>
    <row r="907" s="191" customFormat="true" ht="17" customHeight="true" spans="1:6">
      <c r="A907" s="200">
        <v>2130309</v>
      </c>
      <c r="B907" s="200" t="s">
        <v>1022</v>
      </c>
      <c r="C907" s="58">
        <v>0</v>
      </c>
      <c r="D907" s="58">
        <v>0</v>
      </c>
      <c r="E907" s="58">
        <f t="shared" si="28"/>
        <v>0</v>
      </c>
      <c r="F907" s="26" t="str">
        <f t="shared" si="29"/>
        <v/>
      </c>
    </row>
    <row r="908" s="191" customFormat="true" ht="17" customHeight="true" spans="1:6">
      <c r="A908" s="200">
        <v>2130310</v>
      </c>
      <c r="B908" s="200" t="s">
        <v>1023</v>
      </c>
      <c r="C908" s="58">
        <v>418</v>
      </c>
      <c r="D908" s="58">
        <v>63</v>
      </c>
      <c r="E908" s="58">
        <f t="shared" si="28"/>
        <v>-355</v>
      </c>
      <c r="F908" s="26">
        <f t="shared" si="29"/>
        <v>-84.9</v>
      </c>
    </row>
    <row r="909" s="191" customFormat="true" ht="17" customHeight="true" spans="1:6">
      <c r="A909" s="200">
        <v>2130311</v>
      </c>
      <c r="B909" s="200" t="s">
        <v>1024</v>
      </c>
      <c r="C909" s="58">
        <v>0</v>
      </c>
      <c r="D909" s="58">
        <v>10</v>
      </c>
      <c r="E909" s="58">
        <f t="shared" si="28"/>
        <v>10</v>
      </c>
      <c r="F909" s="26" t="str">
        <f t="shared" si="29"/>
        <v/>
      </c>
    </row>
    <row r="910" s="191" customFormat="true" ht="17" customHeight="true" spans="1:6">
      <c r="A910" s="200">
        <v>2130312</v>
      </c>
      <c r="B910" s="200" t="s">
        <v>1025</v>
      </c>
      <c r="C910" s="58">
        <v>0</v>
      </c>
      <c r="D910" s="58">
        <v>0</v>
      </c>
      <c r="E910" s="58">
        <f t="shared" si="28"/>
        <v>0</v>
      </c>
      <c r="F910" s="26" t="str">
        <f t="shared" si="29"/>
        <v/>
      </c>
    </row>
    <row r="911" s="191" customFormat="true" ht="17" customHeight="true" spans="1:6">
      <c r="A911" s="200">
        <v>2130313</v>
      </c>
      <c r="B911" s="200" t="s">
        <v>1026</v>
      </c>
      <c r="C911" s="58">
        <v>0</v>
      </c>
      <c r="D911" s="58">
        <v>0</v>
      </c>
      <c r="E911" s="58">
        <f t="shared" si="28"/>
        <v>0</v>
      </c>
      <c r="F911" s="26" t="str">
        <f t="shared" si="29"/>
        <v/>
      </c>
    </row>
    <row r="912" s="191" customFormat="true" ht="17" customHeight="true" spans="1:6">
      <c r="A912" s="200">
        <v>2130314</v>
      </c>
      <c r="B912" s="200" t="s">
        <v>1027</v>
      </c>
      <c r="C912" s="58">
        <v>116</v>
      </c>
      <c r="D912" s="58">
        <v>202</v>
      </c>
      <c r="E912" s="58">
        <f t="shared" si="28"/>
        <v>86</v>
      </c>
      <c r="F912" s="26">
        <f t="shared" si="29"/>
        <v>74.1</v>
      </c>
    </row>
    <row r="913" s="191" customFormat="true" ht="17" customHeight="true" spans="1:6">
      <c r="A913" s="200">
        <v>2130315</v>
      </c>
      <c r="B913" s="200" t="s">
        <v>1028</v>
      </c>
      <c r="C913" s="58">
        <v>40</v>
      </c>
      <c r="D913" s="58">
        <v>5</v>
      </c>
      <c r="E913" s="58">
        <f t="shared" si="28"/>
        <v>-35</v>
      </c>
      <c r="F913" s="26">
        <f t="shared" si="29"/>
        <v>-87.5</v>
      </c>
    </row>
    <row r="914" s="191" customFormat="true" ht="17" customHeight="true" spans="1:6">
      <c r="A914" s="200">
        <v>2130316</v>
      </c>
      <c r="B914" s="200" t="s">
        <v>1029</v>
      </c>
      <c r="C914" s="58">
        <v>813</v>
      </c>
      <c r="D914" s="58">
        <v>224</v>
      </c>
      <c r="E914" s="58">
        <f t="shared" si="28"/>
        <v>-589</v>
      </c>
      <c r="F914" s="26">
        <f t="shared" si="29"/>
        <v>-72.4</v>
      </c>
    </row>
    <row r="915" s="191" customFormat="true" ht="17" customHeight="true" spans="1:6">
      <c r="A915" s="200">
        <v>2130317</v>
      </c>
      <c r="B915" s="200" t="s">
        <v>1030</v>
      </c>
      <c r="C915" s="58">
        <v>187</v>
      </c>
      <c r="D915" s="58">
        <v>246</v>
      </c>
      <c r="E915" s="58">
        <f t="shared" si="28"/>
        <v>59</v>
      </c>
      <c r="F915" s="26">
        <f t="shared" si="29"/>
        <v>31.6</v>
      </c>
    </row>
    <row r="916" s="191" customFormat="true" ht="17" customHeight="true" spans="1:6">
      <c r="A916" s="200">
        <v>2130318</v>
      </c>
      <c r="B916" s="200" t="s">
        <v>1031</v>
      </c>
      <c r="C916" s="58">
        <v>0</v>
      </c>
      <c r="D916" s="58">
        <v>0</v>
      </c>
      <c r="E916" s="58">
        <f t="shared" si="28"/>
        <v>0</v>
      </c>
      <c r="F916" s="26" t="str">
        <f t="shared" si="29"/>
        <v/>
      </c>
    </row>
    <row r="917" s="191" customFormat="true" ht="17" customHeight="true" spans="1:6">
      <c r="A917" s="200">
        <v>2130319</v>
      </c>
      <c r="B917" s="200" t="s">
        <v>1032</v>
      </c>
      <c r="C917" s="58">
        <v>44</v>
      </c>
      <c r="D917" s="58">
        <v>54</v>
      </c>
      <c r="E917" s="58">
        <f t="shared" si="28"/>
        <v>10</v>
      </c>
      <c r="F917" s="26">
        <f t="shared" si="29"/>
        <v>22.7</v>
      </c>
    </row>
    <row r="918" s="191" customFormat="true" ht="17" customHeight="true" spans="1:6">
      <c r="A918" s="200">
        <v>2130321</v>
      </c>
      <c r="B918" s="200" t="s">
        <v>1033</v>
      </c>
      <c r="C918" s="58">
        <v>464</v>
      </c>
      <c r="D918" s="58">
        <v>430</v>
      </c>
      <c r="E918" s="58">
        <f t="shared" si="28"/>
        <v>-34</v>
      </c>
      <c r="F918" s="26">
        <f t="shared" si="29"/>
        <v>-7.3</v>
      </c>
    </row>
    <row r="919" s="191" customFormat="true" ht="17" customHeight="true" spans="1:6">
      <c r="A919" s="200">
        <v>2130322</v>
      </c>
      <c r="B919" s="200" t="s">
        <v>1034</v>
      </c>
      <c r="C919" s="58">
        <v>0</v>
      </c>
      <c r="D919" s="58">
        <v>0</v>
      </c>
      <c r="E919" s="58">
        <f t="shared" si="28"/>
        <v>0</v>
      </c>
      <c r="F919" s="26" t="str">
        <f t="shared" si="29"/>
        <v/>
      </c>
    </row>
    <row r="920" s="191" customFormat="true" ht="17" customHeight="true" spans="1:6">
      <c r="A920" s="200">
        <v>2130333</v>
      </c>
      <c r="B920" s="200" t="s">
        <v>1010</v>
      </c>
      <c r="C920" s="58">
        <v>0</v>
      </c>
      <c r="D920" s="58">
        <v>0</v>
      </c>
      <c r="E920" s="58">
        <f t="shared" si="28"/>
        <v>0</v>
      </c>
      <c r="F920" s="26" t="str">
        <f t="shared" si="29"/>
        <v/>
      </c>
    </row>
    <row r="921" s="191" customFormat="true" ht="17" customHeight="true" spans="1:6">
      <c r="A921" s="200">
        <v>2130334</v>
      </c>
      <c r="B921" s="200" t="s">
        <v>1035</v>
      </c>
      <c r="C921" s="58">
        <v>39</v>
      </c>
      <c r="D921" s="58">
        <v>459</v>
      </c>
      <c r="E921" s="58">
        <f t="shared" si="28"/>
        <v>420</v>
      </c>
      <c r="F921" s="26">
        <f t="shared" si="29"/>
        <v>1076.9</v>
      </c>
    </row>
    <row r="922" s="191" customFormat="true" ht="17" customHeight="true" spans="1:6">
      <c r="A922" s="200">
        <v>2130335</v>
      </c>
      <c r="B922" s="200" t="s">
        <v>1036</v>
      </c>
      <c r="C922" s="58">
        <v>541</v>
      </c>
      <c r="D922" s="58">
        <v>132</v>
      </c>
      <c r="E922" s="58">
        <f t="shared" si="28"/>
        <v>-409</v>
      </c>
      <c r="F922" s="26">
        <f t="shared" si="29"/>
        <v>-75.6</v>
      </c>
    </row>
    <row r="923" s="191" customFormat="true" ht="17" customHeight="true" spans="1:6">
      <c r="A923" s="200">
        <v>2130336</v>
      </c>
      <c r="B923" s="200" t="s">
        <v>1037</v>
      </c>
      <c r="C923" s="58">
        <v>0</v>
      </c>
      <c r="D923" s="58">
        <v>0</v>
      </c>
      <c r="E923" s="58">
        <f t="shared" si="28"/>
        <v>0</v>
      </c>
      <c r="F923" s="26" t="str">
        <f t="shared" si="29"/>
        <v/>
      </c>
    </row>
    <row r="924" s="191" customFormat="true" ht="17" customHeight="true" spans="1:6">
      <c r="A924" s="200">
        <v>2130337</v>
      </c>
      <c r="B924" s="200" t="s">
        <v>1038</v>
      </c>
      <c r="C924" s="58">
        <v>0</v>
      </c>
      <c r="D924" s="58">
        <v>0</v>
      </c>
      <c r="E924" s="58">
        <f t="shared" si="28"/>
        <v>0</v>
      </c>
      <c r="F924" s="26" t="str">
        <f t="shared" si="29"/>
        <v/>
      </c>
    </row>
    <row r="925" s="191" customFormat="true" ht="17" customHeight="true" spans="1:6">
      <c r="A925" s="200">
        <v>2130399</v>
      </c>
      <c r="B925" s="200" t="s">
        <v>1039</v>
      </c>
      <c r="C925" s="58">
        <v>247</v>
      </c>
      <c r="D925" s="58">
        <v>963</v>
      </c>
      <c r="E925" s="58">
        <f t="shared" si="28"/>
        <v>716</v>
      </c>
      <c r="F925" s="26">
        <f t="shared" si="29"/>
        <v>289.9</v>
      </c>
    </row>
    <row r="926" s="51" customFormat="true" spans="1:6">
      <c r="A926" s="200">
        <v>21305</v>
      </c>
      <c r="B926" s="202" t="s">
        <v>1040</v>
      </c>
      <c r="C926" s="201">
        <v>12374</v>
      </c>
      <c r="D926" s="201">
        <v>14693</v>
      </c>
      <c r="E926" s="201">
        <f t="shared" si="28"/>
        <v>2319</v>
      </c>
      <c r="F926" s="24">
        <f t="shared" si="29"/>
        <v>18.7</v>
      </c>
    </row>
    <row r="927" s="191" customFormat="true" ht="17" customHeight="true" spans="1:6">
      <c r="A927" s="200">
        <v>2130501</v>
      </c>
      <c r="B927" s="200" t="s">
        <v>345</v>
      </c>
      <c r="C927" s="58">
        <v>152</v>
      </c>
      <c r="D927" s="58">
        <v>481</v>
      </c>
      <c r="E927" s="58">
        <f t="shared" si="28"/>
        <v>329</v>
      </c>
      <c r="F927" s="26">
        <f t="shared" si="29"/>
        <v>216.4</v>
      </c>
    </row>
    <row r="928" s="191" customFormat="true" ht="17" customHeight="true" spans="1:6">
      <c r="A928" s="200">
        <v>2130502</v>
      </c>
      <c r="B928" s="200" t="s">
        <v>346</v>
      </c>
      <c r="C928" s="58">
        <v>0</v>
      </c>
      <c r="D928" s="58">
        <v>0</v>
      </c>
      <c r="E928" s="58">
        <f t="shared" si="28"/>
        <v>0</v>
      </c>
      <c r="F928" s="26" t="str">
        <f t="shared" si="29"/>
        <v/>
      </c>
    </row>
    <row r="929" s="191" customFormat="true" ht="17" customHeight="true" spans="1:6">
      <c r="A929" s="200">
        <v>2130503</v>
      </c>
      <c r="B929" s="200" t="s">
        <v>347</v>
      </c>
      <c r="C929" s="58">
        <v>0</v>
      </c>
      <c r="D929" s="58">
        <v>0</v>
      </c>
      <c r="E929" s="58">
        <f t="shared" si="28"/>
        <v>0</v>
      </c>
      <c r="F929" s="26" t="str">
        <f t="shared" si="29"/>
        <v/>
      </c>
    </row>
    <row r="930" s="191" customFormat="true" ht="17" customHeight="true" spans="1:6">
      <c r="A930" s="200">
        <v>2130504</v>
      </c>
      <c r="B930" s="200" t="s">
        <v>1041</v>
      </c>
      <c r="C930" s="58">
        <v>3757</v>
      </c>
      <c r="D930" s="58">
        <v>6919</v>
      </c>
      <c r="E930" s="58">
        <f t="shared" si="28"/>
        <v>3162</v>
      </c>
      <c r="F930" s="26">
        <f t="shared" si="29"/>
        <v>84.2</v>
      </c>
    </row>
    <row r="931" s="191" customFormat="true" ht="17" customHeight="true" spans="1:6">
      <c r="A931" s="200">
        <v>2130505</v>
      </c>
      <c r="B931" s="200" t="s">
        <v>1042</v>
      </c>
      <c r="C931" s="58">
        <v>161</v>
      </c>
      <c r="D931" s="58">
        <v>2782</v>
      </c>
      <c r="E931" s="58">
        <f t="shared" si="28"/>
        <v>2621</v>
      </c>
      <c r="F931" s="26">
        <f t="shared" si="29"/>
        <v>1628</v>
      </c>
    </row>
    <row r="932" s="191" customFormat="true" ht="17" customHeight="true" spans="1:6">
      <c r="A932" s="200">
        <v>2130506</v>
      </c>
      <c r="B932" s="200" t="s">
        <v>1043</v>
      </c>
      <c r="C932" s="58">
        <v>240</v>
      </c>
      <c r="D932" s="58">
        <v>253</v>
      </c>
      <c r="E932" s="58">
        <f t="shared" si="28"/>
        <v>13</v>
      </c>
      <c r="F932" s="26">
        <f t="shared" si="29"/>
        <v>5.4</v>
      </c>
    </row>
    <row r="933" s="191" customFormat="true" ht="17" customHeight="true" spans="1:6">
      <c r="A933" s="200">
        <v>2130507</v>
      </c>
      <c r="B933" s="200" t="s">
        <v>1044</v>
      </c>
      <c r="C933" s="58">
        <v>473</v>
      </c>
      <c r="D933" s="58">
        <v>467</v>
      </c>
      <c r="E933" s="58">
        <f t="shared" si="28"/>
        <v>-6</v>
      </c>
      <c r="F933" s="26">
        <f t="shared" si="29"/>
        <v>-1.3</v>
      </c>
    </row>
    <row r="934" s="191" customFormat="true" ht="17" customHeight="true" spans="1:6">
      <c r="A934" s="200">
        <v>2130508</v>
      </c>
      <c r="B934" s="200" t="s">
        <v>1045</v>
      </c>
      <c r="C934" s="58">
        <v>0</v>
      </c>
      <c r="D934" s="58">
        <v>0</v>
      </c>
      <c r="E934" s="58">
        <f t="shared" si="28"/>
        <v>0</v>
      </c>
      <c r="F934" s="26" t="str">
        <f t="shared" si="29"/>
        <v/>
      </c>
    </row>
    <row r="935" s="191" customFormat="true" ht="17" customHeight="true" spans="1:6">
      <c r="A935" s="200">
        <v>2130550</v>
      </c>
      <c r="B935" s="200" t="s">
        <v>354</v>
      </c>
      <c r="C935" s="58">
        <v>123</v>
      </c>
      <c r="D935" s="58">
        <v>67</v>
      </c>
      <c r="E935" s="58">
        <f t="shared" si="28"/>
        <v>-56</v>
      </c>
      <c r="F935" s="26">
        <f t="shared" si="29"/>
        <v>-45.5</v>
      </c>
    </row>
    <row r="936" s="191" customFormat="true" ht="17" customHeight="true" spans="1:6">
      <c r="A936" s="200">
        <v>2130599</v>
      </c>
      <c r="B936" s="200" t="s">
        <v>1046</v>
      </c>
      <c r="C936" s="58">
        <v>7468</v>
      </c>
      <c r="D936" s="58">
        <v>3724</v>
      </c>
      <c r="E936" s="58">
        <f t="shared" si="28"/>
        <v>-3744</v>
      </c>
      <c r="F936" s="26">
        <f t="shared" si="29"/>
        <v>-50.1</v>
      </c>
    </row>
    <row r="937" s="51" customFormat="true" spans="1:6">
      <c r="A937" s="200">
        <v>21307</v>
      </c>
      <c r="B937" s="202" t="s">
        <v>1047</v>
      </c>
      <c r="C937" s="201">
        <v>681</v>
      </c>
      <c r="D937" s="201">
        <v>2744</v>
      </c>
      <c r="E937" s="201">
        <f t="shared" si="28"/>
        <v>2063</v>
      </c>
      <c r="F937" s="24">
        <f t="shared" si="29"/>
        <v>302.9</v>
      </c>
    </row>
    <row r="938" s="191" customFormat="true" ht="17" customHeight="true" spans="1:6">
      <c r="A938" s="200">
        <v>2130701</v>
      </c>
      <c r="B938" s="200" t="s">
        <v>1048</v>
      </c>
      <c r="C938" s="58">
        <v>502</v>
      </c>
      <c r="D938" s="58">
        <v>2223</v>
      </c>
      <c r="E938" s="58">
        <f t="shared" si="28"/>
        <v>1721</v>
      </c>
      <c r="F938" s="26">
        <f t="shared" si="29"/>
        <v>342.8</v>
      </c>
    </row>
    <row r="939" s="191" customFormat="true" ht="17" customHeight="true" spans="1:6">
      <c r="A939" s="200">
        <v>2130704</v>
      </c>
      <c r="B939" s="200" t="s">
        <v>1049</v>
      </c>
      <c r="C939" s="58">
        <v>0</v>
      </c>
      <c r="D939" s="58">
        <v>0</v>
      </c>
      <c r="E939" s="58">
        <f t="shared" si="28"/>
        <v>0</v>
      </c>
      <c r="F939" s="26" t="str">
        <f t="shared" si="29"/>
        <v/>
      </c>
    </row>
    <row r="940" s="191" customFormat="true" ht="17" customHeight="true" spans="1:6">
      <c r="A940" s="200">
        <v>2130705</v>
      </c>
      <c r="B940" s="200" t="s">
        <v>1050</v>
      </c>
      <c r="C940" s="58">
        <v>0</v>
      </c>
      <c r="D940" s="58">
        <v>0</v>
      </c>
      <c r="E940" s="58">
        <f t="shared" si="28"/>
        <v>0</v>
      </c>
      <c r="F940" s="26" t="str">
        <f t="shared" si="29"/>
        <v/>
      </c>
    </row>
    <row r="941" s="191" customFormat="true" ht="17" customHeight="true" spans="1:6">
      <c r="A941" s="200">
        <v>2130706</v>
      </c>
      <c r="B941" s="200" t="s">
        <v>1051</v>
      </c>
      <c r="C941" s="58">
        <v>163</v>
      </c>
      <c r="D941" s="58">
        <v>411</v>
      </c>
      <c r="E941" s="58">
        <f t="shared" si="28"/>
        <v>248</v>
      </c>
      <c r="F941" s="26">
        <f t="shared" si="29"/>
        <v>152.1</v>
      </c>
    </row>
    <row r="942" s="191" customFormat="true" ht="17" customHeight="true" spans="1:6">
      <c r="A942" s="200">
        <v>2130707</v>
      </c>
      <c r="B942" s="200" t="s">
        <v>1052</v>
      </c>
      <c r="C942" s="58">
        <v>6</v>
      </c>
      <c r="D942" s="58">
        <v>90</v>
      </c>
      <c r="E942" s="58">
        <f t="shared" si="28"/>
        <v>84</v>
      </c>
      <c r="F942" s="26">
        <f t="shared" si="29"/>
        <v>1400</v>
      </c>
    </row>
    <row r="943" s="191" customFormat="true" ht="17" customHeight="true" spans="1:6">
      <c r="A943" s="200">
        <v>2130799</v>
      </c>
      <c r="B943" s="200" t="s">
        <v>1053</v>
      </c>
      <c r="C943" s="58">
        <v>10</v>
      </c>
      <c r="D943" s="58">
        <v>20</v>
      </c>
      <c r="E943" s="58">
        <f t="shared" si="28"/>
        <v>10</v>
      </c>
      <c r="F943" s="26">
        <f t="shared" si="29"/>
        <v>100</v>
      </c>
    </row>
    <row r="944" s="51" customFormat="true" spans="1:6">
      <c r="A944" s="200">
        <v>21308</v>
      </c>
      <c r="B944" s="202" t="s">
        <v>1054</v>
      </c>
      <c r="C944" s="201">
        <v>964</v>
      </c>
      <c r="D944" s="201">
        <v>1228</v>
      </c>
      <c r="E944" s="201">
        <f t="shared" si="28"/>
        <v>264</v>
      </c>
      <c r="F944" s="24">
        <f t="shared" si="29"/>
        <v>27.4</v>
      </c>
    </row>
    <row r="945" s="191" customFormat="true" ht="17" customHeight="true" spans="1:6">
      <c r="A945" s="200">
        <v>2130801</v>
      </c>
      <c r="B945" s="200" t="s">
        <v>1055</v>
      </c>
      <c r="C945" s="58">
        <v>0</v>
      </c>
      <c r="D945" s="58">
        <v>0</v>
      </c>
      <c r="E945" s="58">
        <f t="shared" si="28"/>
        <v>0</v>
      </c>
      <c r="F945" s="26" t="str">
        <f t="shared" si="29"/>
        <v/>
      </c>
    </row>
    <row r="946" s="191" customFormat="true" ht="17" customHeight="true" spans="1:6">
      <c r="A946" s="200">
        <v>2130803</v>
      </c>
      <c r="B946" s="200" t="s">
        <v>1056</v>
      </c>
      <c r="C946" s="58">
        <v>955</v>
      </c>
      <c r="D946" s="58">
        <v>1220</v>
      </c>
      <c r="E946" s="58">
        <f t="shared" si="28"/>
        <v>265</v>
      </c>
      <c r="F946" s="26">
        <f t="shared" si="29"/>
        <v>27.7</v>
      </c>
    </row>
    <row r="947" s="191" customFormat="true" ht="17" customHeight="true" spans="1:6">
      <c r="A947" s="200">
        <v>2130804</v>
      </c>
      <c r="B947" s="200" t="s">
        <v>1057</v>
      </c>
      <c r="C947" s="58">
        <v>9</v>
      </c>
      <c r="D947" s="58">
        <v>8</v>
      </c>
      <c r="E947" s="58">
        <f t="shared" si="28"/>
        <v>-1</v>
      </c>
      <c r="F947" s="26">
        <f t="shared" si="29"/>
        <v>-11.1</v>
      </c>
    </row>
    <row r="948" s="191" customFormat="true" ht="17" customHeight="true" spans="1:6">
      <c r="A948" s="200">
        <v>2130805</v>
      </c>
      <c r="B948" s="200" t="s">
        <v>1058</v>
      </c>
      <c r="C948" s="58">
        <v>0</v>
      </c>
      <c r="D948" s="58">
        <v>0</v>
      </c>
      <c r="E948" s="58">
        <f t="shared" si="28"/>
        <v>0</v>
      </c>
      <c r="F948" s="26" t="str">
        <f t="shared" si="29"/>
        <v/>
      </c>
    </row>
    <row r="949" s="191" customFormat="true" ht="17" customHeight="true" spans="1:6">
      <c r="A949" s="200">
        <v>2130899</v>
      </c>
      <c r="B949" s="200" t="s">
        <v>1059</v>
      </c>
      <c r="C949" s="58">
        <v>0</v>
      </c>
      <c r="D949" s="58">
        <v>0</v>
      </c>
      <c r="E949" s="58">
        <f t="shared" si="28"/>
        <v>0</v>
      </c>
      <c r="F949" s="26" t="str">
        <f t="shared" si="29"/>
        <v/>
      </c>
    </row>
    <row r="950" s="51" customFormat="true" spans="1:6">
      <c r="A950" s="200">
        <v>21309</v>
      </c>
      <c r="B950" s="202" t="s">
        <v>1060</v>
      </c>
      <c r="C950" s="201">
        <f>SUM(C951:C952)</f>
        <v>4</v>
      </c>
      <c r="D950" s="201">
        <v>9</v>
      </c>
      <c r="E950" s="201">
        <f t="shared" si="28"/>
        <v>5</v>
      </c>
      <c r="F950" s="24">
        <f t="shared" si="29"/>
        <v>125</v>
      </c>
    </row>
    <row r="951" s="191" customFormat="true" ht="17" customHeight="true" spans="1:6">
      <c r="A951" s="200">
        <v>2130901</v>
      </c>
      <c r="B951" s="200" t="s">
        <v>1061</v>
      </c>
      <c r="C951" s="58">
        <v>0</v>
      </c>
      <c r="D951" s="58">
        <v>0</v>
      </c>
      <c r="E951" s="58">
        <f t="shared" si="28"/>
        <v>0</v>
      </c>
      <c r="F951" s="26" t="str">
        <f t="shared" si="29"/>
        <v/>
      </c>
    </row>
    <row r="952" s="191" customFormat="true" ht="17" customHeight="true" spans="1:6">
      <c r="A952" s="200">
        <v>2130999</v>
      </c>
      <c r="B952" s="200" t="s">
        <v>1062</v>
      </c>
      <c r="C952" s="58">
        <v>4</v>
      </c>
      <c r="D952" s="58">
        <v>9</v>
      </c>
      <c r="E952" s="58">
        <f t="shared" si="28"/>
        <v>5</v>
      </c>
      <c r="F952" s="26">
        <f t="shared" si="29"/>
        <v>125</v>
      </c>
    </row>
    <row r="953" s="51" customFormat="true" spans="1:6">
      <c r="A953" s="200">
        <v>21399</v>
      </c>
      <c r="B953" s="202" t="s">
        <v>1063</v>
      </c>
      <c r="C953" s="201">
        <v>124</v>
      </c>
      <c r="D953" s="201">
        <v>313</v>
      </c>
      <c r="E953" s="201">
        <f t="shared" si="28"/>
        <v>189</v>
      </c>
      <c r="F953" s="24">
        <f t="shared" si="29"/>
        <v>152.4</v>
      </c>
    </row>
    <row r="954" s="191" customFormat="true" ht="17" customHeight="true" spans="1:6">
      <c r="A954" s="200">
        <v>2139901</v>
      </c>
      <c r="B954" s="200" t="s">
        <v>1064</v>
      </c>
      <c r="C954" s="58">
        <v>0</v>
      </c>
      <c r="D954" s="58">
        <v>0</v>
      </c>
      <c r="E954" s="58">
        <f t="shared" si="28"/>
        <v>0</v>
      </c>
      <c r="F954" s="26" t="str">
        <f t="shared" si="29"/>
        <v/>
      </c>
    </row>
    <row r="955" s="191" customFormat="true" ht="17" customHeight="true" spans="1:6">
      <c r="A955" s="200">
        <v>2139999</v>
      </c>
      <c r="B955" s="200" t="s">
        <v>1065</v>
      </c>
      <c r="C955" s="58">
        <v>124</v>
      </c>
      <c r="D955" s="58">
        <v>313</v>
      </c>
      <c r="E955" s="58">
        <f t="shared" si="28"/>
        <v>189</v>
      </c>
      <c r="F955" s="26">
        <f t="shared" si="29"/>
        <v>152.4</v>
      </c>
    </row>
    <row r="956" s="51" customFormat="true" spans="1:6">
      <c r="A956" s="202">
        <v>214</v>
      </c>
      <c r="B956" s="202" t="s">
        <v>1066</v>
      </c>
      <c r="C956" s="201">
        <f>SUM(C957,C979,C989,C999,C1006,C1011)</f>
        <v>3799</v>
      </c>
      <c r="D956" s="201">
        <f>SUM(D957,D979,D989,D999,D1006,D1011)</f>
        <v>3214</v>
      </c>
      <c r="E956" s="201">
        <f t="shared" si="28"/>
        <v>-585</v>
      </c>
      <c r="F956" s="24">
        <f t="shared" si="29"/>
        <v>-15.4</v>
      </c>
    </row>
    <row r="957" s="51" customFormat="true" spans="1:6">
      <c r="A957" s="200">
        <v>21401</v>
      </c>
      <c r="B957" s="202" t="s">
        <v>1067</v>
      </c>
      <c r="C957" s="201">
        <v>1626</v>
      </c>
      <c r="D957" s="201">
        <v>2145</v>
      </c>
      <c r="E957" s="201">
        <f t="shared" si="28"/>
        <v>519</v>
      </c>
      <c r="F957" s="24">
        <f t="shared" si="29"/>
        <v>31.9</v>
      </c>
    </row>
    <row r="958" s="191" customFormat="true" ht="17" customHeight="true" spans="1:6">
      <c r="A958" s="200">
        <v>2140101</v>
      </c>
      <c r="B958" s="200" t="s">
        <v>345</v>
      </c>
      <c r="C958" s="58">
        <v>567</v>
      </c>
      <c r="D958" s="58">
        <v>663</v>
      </c>
      <c r="E958" s="58">
        <f t="shared" si="28"/>
        <v>96</v>
      </c>
      <c r="F958" s="26">
        <f t="shared" si="29"/>
        <v>16.9</v>
      </c>
    </row>
    <row r="959" s="191" customFormat="true" ht="17" customHeight="true" spans="1:6">
      <c r="A959" s="200">
        <v>2140102</v>
      </c>
      <c r="B959" s="200" t="s">
        <v>346</v>
      </c>
      <c r="C959" s="58">
        <v>0</v>
      </c>
      <c r="D959" s="58">
        <v>0</v>
      </c>
      <c r="E959" s="58">
        <f t="shared" si="28"/>
        <v>0</v>
      </c>
      <c r="F959" s="26" t="str">
        <f t="shared" si="29"/>
        <v/>
      </c>
    </row>
    <row r="960" s="191" customFormat="true" ht="17" customHeight="true" spans="1:6">
      <c r="A960" s="200">
        <v>2140103</v>
      </c>
      <c r="B960" s="200" t="s">
        <v>347</v>
      </c>
      <c r="C960" s="58">
        <v>0</v>
      </c>
      <c r="D960" s="58">
        <v>0</v>
      </c>
      <c r="E960" s="58">
        <f t="shared" si="28"/>
        <v>0</v>
      </c>
      <c r="F960" s="26" t="str">
        <f t="shared" si="29"/>
        <v/>
      </c>
    </row>
    <row r="961" s="191" customFormat="true" ht="17" customHeight="true" spans="1:6">
      <c r="A961" s="200">
        <v>2140104</v>
      </c>
      <c r="B961" s="200" t="s">
        <v>1068</v>
      </c>
      <c r="C961" s="58">
        <v>79</v>
      </c>
      <c r="D961" s="58">
        <v>286</v>
      </c>
      <c r="E961" s="58">
        <f t="shared" si="28"/>
        <v>207</v>
      </c>
      <c r="F961" s="26">
        <f t="shared" si="29"/>
        <v>262</v>
      </c>
    </row>
    <row r="962" s="191" customFormat="true" ht="17" customHeight="true" spans="1:6">
      <c r="A962" s="200">
        <v>2140106</v>
      </c>
      <c r="B962" s="200" t="s">
        <v>1069</v>
      </c>
      <c r="C962" s="58">
        <v>837</v>
      </c>
      <c r="D962" s="58">
        <v>783</v>
      </c>
      <c r="E962" s="58">
        <f t="shared" si="28"/>
        <v>-54</v>
      </c>
      <c r="F962" s="26">
        <f t="shared" si="29"/>
        <v>-6.5</v>
      </c>
    </row>
    <row r="963" s="191" customFormat="true" ht="17" customHeight="true" spans="1:6">
      <c r="A963" s="200">
        <v>2140109</v>
      </c>
      <c r="B963" s="200" t="s">
        <v>1070</v>
      </c>
      <c r="C963" s="58">
        <v>0</v>
      </c>
      <c r="D963" s="58">
        <v>0</v>
      </c>
      <c r="E963" s="58">
        <f t="shared" si="28"/>
        <v>0</v>
      </c>
      <c r="F963" s="26" t="str">
        <f t="shared" si="29"/>
        <v/>
      </c>
    </row>
    <row r="964" s="191" customFormat="true" ht="17" customHeight="true" spans="1:6">
      <c r="A964" s="200">
        <v>2140110</v>
      </c>
      <c r="B964" s="200" t="s">
        <v>1071</v>
      </c>
      <c r="C964" s="58">
        <v>23</v>
      </c>
      <c r="D964" s="58">
        <v>255</v>
      </c>
      <c r="E964" s="58">
        <f t="shared" si="28"/>
        <v>232</v>
      </c>
      <c r="F964" s="26">
        <f t="shared" si="29"/>
        <v>1008.7</v>
      </c>
    </row>
    <row r="965" s="191" customFormat="true" ht="17" customHeight="true" spans="1:6">
      <c r="A965" s="200">
        <v>2140111</v>
      </c>
      <c r="B965" s="200" t="s">
        <v>1072</v>
      </c>
      <c r="C965" s="58">
        <v>0</v>
      </c>
      <c r="D965" s="58">
        <v>0</v>
      </c>
      <c r="E965" s="58">
        <f t="shared" ref="E965:E1028" si="30">D965-C965</f>
        <v>0</v>
      </c>
      <c r="F965" s="26" t="str">
        <f t="shared" ref="F965:F1028" si="31">IF(C965&lt;&gt;0,ROUND(100*(D965/C965-1),1),"")</f>
        <v/>
      </c>
    </row>
    <row r="966" s="191" customFormat="true" ht="17" customHeight="true" spans="1:6">
      <c r="A966" s="200">
        <v>2140112</v>
      </c>
      <c r="B966" s="200" t="s">
        <v>1073</v>
      </c>
      <c r="C966" s="58">
        <v>59</v>
      </c>
      <c r="D966" s="58">
        <v>110</v>
      </c>
      <c r="E966" s="58">
        <f t="shared" si="30"/>
        <v>51</v>
      </c>
      <c r="F966" s="26">
        <f t="shared" si="31"/>
        <v>86.4</v>
      </c>
    </row>
    <row r="967" s="191" customFormat="true" ht="17" customHeight="true" spans="1:6">
      <c r="A967" s="200">
        <v>2140114</v>
      </c>
      <c r="B967" s="200" t="s">
        <v>1074</v>
      </c>
      <c r="C967" s="58">
        <v>0</v>
      </c>
      <c r="D967" s="58">
        <v>0</v>
      </c>
      <c r="E967" s="58">
        <f t="shared" si="30"/>
        <v>0</v>
      </c>
      <c r="F967" s="26" t="str">
        <f t="shared" si="31"/>
        <v/>
      </c>
    </row>
    <row r="968" s="191" customFormat="true" ht="17" customHeight="true" spans="1:6">
      <c r="A968" s="200">
        <v>2140122</v>
      </c>
      <c r="B968" s="200" t="s">
        <v>1075</v>
      </c>
      <c r="C968" s="58">
        <v>0</v>
      </c>
      <c r="D968" s="58">
        <v>0</v>
      </c>
      <c r="E968" s="58">
        <f t="shared" si="30"/>
        <v>0</v>
      </c>
      <c r="F968" s="26" t="str">
        <f t="shared" si="31"/>
        <v/>
      </c>
    </row>
    <row r="969" s="191" customFormat="true" ht="17" customHeight="true" spans="1:6">
      <c r="A969" s="200">
        <v>2140123</v>
      </c>
      <c r="B969" s="200" t="s">
        <v>1076</v>
      </c>
      <c r="C969" s="58">
        <v>0</v>
      </c>
      <c r="D969" s="58">
        <v>0</v>
      </c>
      <c r="E969" s="58">
        <f t="shared" si="30"/>
        <v>0</v>
      </c>
      <c r="F969" s="26" t="str">
        <f t="shared" si="31"/>
        <v/>
      </c>
    </row>
    <row r="970" s="191" customFormat="true" ht="17" customHeight="true" spans="1:6">
      <c r="A970" s="200">
        <v>2140127</v>
      </c>
      <c r="B970" s="200" t="s">
        <v>1077</v>
      </c>
      <c r="C970" s="58">
        <v>0</v>
      </c>
      <c r="D970" s="58">
        <v>0</v>
      </c>
      <c r="E970" s="58">
        <f t="shared" si="30"/>
        <v>0</v>
      </c>
      <c r="F970" s="26" t="str">
        <f t="shared" si="31"/>
        <v/>
      </c>
    </row>
    <row r="971" s="191" customFormat="true" ht="17" customHeight="true" spans="1:6">
      <c r="A971" s="200">
        <v>2140128</v>
      </c>
      <c r="B971" s="200" t="s">
        <v>1078</v>
      </c>
      <c r="C971" s="58">
        <v>0</v>
      </c>
      <c r="D971" s="58">
        <v>0</v>
      </c>
      <c r="E971" s="58">
        <f t="shared" si="30"/>
        <v>0</v>
      </c>
      <c r="F971" s="26" t="str">
        <f t="shared" si="31"/>
        <v/>
      </c>
    </row>
    <row r="972" s="191" customFormat="true" ht="17" customHeight="true" spans="1:6">
      <c r="A972" s="200">
        <v>2140129</v>
      </c>
      <c r="B972" s="200" t="s">
        <v>1079</v>
      </c>
      <c r="C972" s="58">
        <v>0</v>
      </c>
      <c r="D972" s="58">
        <v>0</v>
      </c>
      <c r="E972" s="58">
        <f t="shared" si="30"/>
        <v>0</v>
      </c>
      <c r="F972" s="26" t="str">
        <f t="shared" si="31"/>
        <v/>
      </c>
    </row>
    <row r="973" s="191" customFormat="true" ht="17" customHeight="true" spans="1:6">
      <c r="A973" s="200">
        <v>2140130</v>
      </c>
      <c r="B973" s="200" t="s">
        <v>1080</v>
      </c>
      <c r="C973" s="58">
        <v>0</v>
      </c>
      <c r="D973" s="58">
        <v>0</v>
      </c>
      <c r="E973" s="58">
        <f t="shared" si="30"/>
        <v>0</v>
      </c>
      <c r="F973" s="26" t="str">
        <f t="shared" si="31"/>
        <v/>
      </c>
    </row>
    <row r="974" s="191" customFormat="true" ht="17" customHeight="true" spans="1:6">
      <c r="A974" s="200">
        <v>2140131</v>
      </c>
      <c r="B974" s="200" t="s">
        <v>1081</v>
      </c>
      <c r="C974" s="58">
        <v>0</v>
      </c>
      <c r="D974" s="58">
        <v>0</v>
      </c>
      <c r="E974" s="58">
        <f t="shared" si="30"/>
        <v>0</v>
      </c>
      <c r="F974" s="26" t="str">
        <f t="shared" si="31"/>
        <v/>
      </c>
    </row>
    <row r="975" s="191" customFormat="true" ht="17" customHeight="true" spans="1:6">
      <c r="A975" s="200">
        <v>2140133</v>
      </c>
      <c r="B975" s="200" t="s">
        <v>1082</v>
      </c>
      <c r="C975" s="58">
        <v>0</v>
      </c>
      <c r="D975" s="58">
        <v>0</v>
      </c>
      <c r="E975" s="58">
        <f t="shared" si="30"/>
        <v>0</v>
      </c>
      <c r="F975" s="26" t="str">
        <f t="shared" si="31"/>
        <v/>
      </c>
    </row>
    <row r="976" s="191" customFormat="true" ht="17" customHeight="true" spans="1:6">
      <c r="A976" s="200">
        <v>2140136</v>
      </c>
      <c r="B976" s="200" t="s">
        <v>1083</v>
      </c>
      <c r="C976" s="58">
        <v>12</v>
      </c>
      <c r="D976" s="58">
        <v>14</v>
      </c>
      <c r="E976" s="58">
        <f t="shared" si="30"/>
        <v>2</v>
      </c>
      <c r="F976" s="26">
        <f t="shared" si="31"/>
        <v>16.7</v>
      </c>
    </row>
    <row r="977" s="191" customFormat="true" ht="17" customHeight="true" spans="1:6">
      <c r="A977" s="200">
        <v>2140138</v>
      </c>
      <c r="B977" s="200" t="s">
        <v>1084</v>
      </c>
      <c r="C977" s="58">
        <v>0</v>
      </c>
      <c r="D977" s="58">
        <v>0</v>
      </c>
      <c r="E977" s="58">
        <f t="shared" si="30"/>
        <v>0</v>
      </c>
      <c r="F977" s="26" t="str">
        <f t="shared" si="31"/>
        <v/>
      </c>
    </row>
    <row r="978" s="191" customFormat="true" ht="17" customHeight="true" spans="1:6">
      <c r="A978" s="200">
        <v>2140199</v>
      </c>
      <c r="B978" s="200" t="s">
        <v>1085</v>
      </c>
      <c r="C978" s="58">
        <v>49</v>
      </c>
      <c r="D978" s="58">
        <v>34</v>
      </c>
      <c r="E978" s="58">
        <f t="shared" si="30"/>
        <v>-15</v>
      </c>
      <c r="F978" s="26">
        <f t="shared" si="31"/>
        <v>-30.6</v>
      </c>
    </row>
    <row r="979" s="51" customFormat="true" spans="1:6">
      <c r="A979" s="200">
        <v>21402</v>
      </c>
      <c r="B979" s="202" t="s">
        <v>1086</v>
      </c>
      <c r="C979" s="201">
        <f>SUM(C980:C988)</f>
        <v>0</v>
      </c>
      <c r="D979" s="201"/>
      <c r="E979" s="201">
        <f t="shared" si="30"/>
        <v>0</v>
      </c>
      <c r="F979" s="24" t="str">
        <f t="shared" si="31"/>
        <v/>
      </c>
    </row>
    <row r="980" s="191" customFormat="true" ht="17" customHeight="true" spans="1:6">
      <c r="A980" s="200">
        <v>2140201</v>
      </c>
      <c r="B980" s="200" t="s">
        <v>345</v>
      </c>
      <c r="C980" s="58">
        <v>0</v>
      </c>
      <c r="D980" s="58">
        <v>0</v>
      </c>
      <c r="E980" s="58">
        <f t="shared" si="30"/>
        <v>0</v>
      </c>
      <c r="F980" s="26" t="str">
        <f t="shared" si="31"/>
        <v/>
      </c>
    </row>
    <row r="981" s="191" customFormat="true" ht="17" customHeight="true" spans="1:6">
      <c r="A981" s="200">
        <v>2140202</v>
      </c>
      <c r="B981" s="200" t="s">
        <v>346</v>
      </c>
      <c r="C981" s="58">
        <v>0</v>
      </c>
      <c r="D981" s="58">
        <v>0</v>
      </c>
      <c r="E981" s="58">
        <f t="shared" si="30"/>
        <v>0</v>
      </c>
      <c r="F981" s="26" t="str">
        <f t="shared" si="31"/>
        <v/>
      </c>
    </row>
    <row r="982" s="191" customFormat="true" ht="17" customHeight="true" spans="1:6">
      <c r="A982" s="200">
        <v>2140203</v>
      </c>
      <c r="B982" s="200" t="s">
        <v>347</v>
      </c>
      <c r="C982" s="58">
        <v>0</v>
      </c>
      <c r="D982" s="58">
        <v>0</v>
      </c>
      <c r="E982" s="58">
        <f t="shared" si="30"/>
        <v>0</v>
      </c>
      <c r="F982" s="26" t="str">
        <f t="shared" si="31"/>
        <v/>
      </c>
    </row>
    <row r="983" s="191" customFormat="true" ht="17" customHeight="true" spans="1:6">
      <c r="A983" s="200">
        <v>2140204</v>
      </c>
      <c r="B983" s="200" t="s">
        <v>1087</v>
      </c>
      <c r="C983" s="58">
        <v>0</v>
      </c>
      <c r="D983" s="58">
        <v>0</v>
      </c>
      <c r="E983" s="58">
        <f t="shared" si="30"/>
        <v>0</v>
      </c>
      <c r="F983" s="26" t="str">
        <f t="shared" si="31"/>
        <v/>
      </c>
    </row>
    <row r="984" s="191" customFormat="true" ht="17" customHeight="true" spans="1:6">
      <c r="A984" s="200">
        <v>2140205</v>
      </c>
      <c r="B984" s="200" t="s">
        <v>1088</v>
      </c>
      <c r="C984" s="58">
        <v>0</v>
      </c>
      <c r="D984" s="58">
        <v>0</v>
      </c>
      <c r="E984" s="58">
        <f t="shared" si="30"/>
        <v>0</v>
      </c>
      <c r="F984" s="26" t="str">
        <f t="shared" si="31"/>
        <v/>
      </c>
    </row>
    <row r="985" s="191" customFormat="true" ht="17" customHeight="true" spans="1:6">
      <c r="A985" s="200">
        <v>2140206</v>
      </c>
      <c r="B985" s="200" t="s">
        <v>1089</v>
      </c>
      <c r="C985" s="58">
        <v>0</v>
      </c>
      <c r="D985" s="58">
        <v>0</v>
      </c>
      <c r="E985" s="58">
        <f t="shared" si="30"/>
        <v>0</v>
      </c>
      <c r="F985" s="26" t="str">
        <f t="shared" si="31"/>
        <v/>
      </c>
    </row>
    <row r="986" s="191" customFormat="true" ht="17" customHeight="true" spans="1:6">
      <c r="A986" s="200">
        <v>2140207</v>
      </c>
      <c r="B986" s="200" t="s">
        <v>1090</v>
      </c>
      <c r="C986" s="58">
        <v>0</v>
      </c>
      <c r="D986" s="58">
        <v>0</v>
      </c>
      <c r="E986" s="58">
        <f t="shared" si="30"/>
        <v>0</v>
      </c>
      <c r="F986" s="26" t="str">
        <f t="shared" si="31"/>
        <v/>
      </c>
    </row>
    <row r="987" s="191" customFormat="true" ht="17" customHeight="true" spans="1:6">
      <c r="A987" s="200">
        <v>2140208</v>
      </c>
      <c r="B987" s="200" t="s">
        <v>1091</v>
      </c>
      <c r="C987" s="58">
        <v>0</v>
      </c>
      <c r="D987" s="58">
        <v>0</v>
      </c>
      <c r="E987" s="58">
        <f t="shared" si="30"/>
        <v>0</v>
      </c>
      <c r="F987" s="26" t="str">
        <f t="shared" si="31"/>
        <v/>
      </c>
    </row>
    <row r="988" s="191" customFormat="true" ht="17" customHeight="true" spans="1:6">
      <c r="A988" s="200">
        <v>2140299</v>
      </c>
      <c r="B988" s="200" t="s">
        <v>1092</v>
      </c>
      <c r="C988" s="58">
        <v>0</v>
      </c>
      <c r="D988" s="58">
        <v>0</v>
      </c>
      <c r="E988" s="58">
        <f t="shared" si="30"/>
        <v>0</v>
      </c>
      <c r="F988" s="26" t="str">
        <f t="shared" si="31"/>
        <v/>
      </c>
    </row>
    <row r="989" s="51" customFormat="true" spans="1:6">
      <c r="A989" s="200">
        <v>21403</v>
      </c>
      <c r="B989" s="202" t="s">
        <v>1093</v>
      </c>
      <c r="C989" s="201">
        <f>SUM(C990:C998)</f>
        <v>0</v>
      </c>
      <c r="D989" s="201"/>
      <c r="E989" s="201">
        <f t="shared" si="30"/>
        <v>0</v>
      </c>
      <c r="F989" s="24" t="str">
        <f t="shared" si="31"/>
        <v/>
      </c>
    </row>
    <row r="990" s="191" customFormat="true" ht="17" customHeight="true" spans="1:6">
      <c r="A990" s="200">
        <v>2140301</v>
      </c>
      <c r="B990" s="200" t="s">
        <v>345</v>
      </c>
      <c r="C990" s="58">
        <v>0</v>
      </c>
      <c r="D990" s="58">
        <v>0</v>
      </c>
      <c r="E990" s="58">
        <f t="shared" si="30"/>
        <v>0</v>
      </c>
      <c r="F990" s="26" t="str">
        <f t="shared" si="31"/>
        <v/>
      </c>
    </row>
    <row r="991" s="191" customFormat="true" ht="17" customHeight="true" spans="1:6">
      <c r="A991" s="200">
        <v>2140302</v>
      </c>
      <c r="B991" s="200" t="s">
        <v>346</v>
      </c>
      <c r="C991" s="58">
        <v>0</v>
      </c>
      <c r="D991" s="58">
        <v>0</v>
      </c>
      <c r="E991" s="58">
        <f t="shared" si="30"/>
        <v>0</v>
      </c>
      <c r="F991" s="26" t="str">
        <f t="shared" si="31"/>
        <v/>
      </c>
    </row>
    <row r="992" s="191" customFormat="true" ht="17" customHeight="true" spans="1:6">
      <c r="A992" s="200">
        <v>2140303</v>
      </c>
      <c r="B992" s="200" t="s">
        <v>347</v>
      </c>
      <c r="C992" s="58">
        <v>0</v>
      </c>
      <c r="D992" s="58">
        <v>0</v>
      </c>
      <c r="E992" s="58">
        <f t="shared" si="30"/>
        <v>0</v>
      </c>
      <c r="F992" s="26" t="str">
        <f t="shared" si="31"/>
        <v/>
      </c>
    </row>
    <row r="993" s="191" customFormat="true" ht="17" customHeight="true" spans="1:6">
      <c r="A993" s="200">
        <v>2140304</v>
      </c>
      <c r="B993" s="200" t="s">
        <v>1094</v>
      </c>
      <c r="C993" s="58">
        <v>0</v>
      </c>
      <c r="D993" s="58">
        <v>0</v>
      </c>
      <c r="E993" s="58">
        <f t="shared" si="30"/>
        <v>0</v>
      </c>
      <c r="F993" s="26" t="str">
        <f t="shared" si="31"/>
        <v/>
      </c>
    </row>
    <row r="994" s="191" customFormat="true" ht="17" customHeight="true" spans="1:6">
      <c r="A994" s="200">
        <v>2140305</v>
      </c>
      <c r="B994" s="200" t="s">
        <v>1095</v>
      </c>
      <c r="C994" s="58">
        <v>0</v>
      </c>
      <c r="D994" s="58">
        <v>0</v>
      </c>
      <c r="E994" s="58">
        <f t="shared" si="30"/>
        <v>0</v>
      </c>
      <c r="F994" s="26" t="str">
        <f t="shared" si="31"/>
        <v/>
      </c>
    </row>
    <row r="995" s="191" customFormat="true" ht="17" customHeight="true" spans="1:6">
      <c r="A995" s="200">
        <v>2140306</v>
      </c>
      <c r="B995" s="200" t="s">
        <v>1096</v>
      </c>
      <c r="C995" s="58">
        <v>0</v>
      </c>
      <c r="D995" s="58">
        <v>0</v>
      </c>
      <c r="E995" s="58">
        <f t="shared" si="30"/>
        <v>0</v>
      </c>
      <c r="F995" s="26" t="str">
        <f t="shared" si="31"/>
        <v/>
      </c>
    </row>
    <row r="996" s="191" customFormat="true" ht="17" customHeight="true" spans="1:6">
      <c r="A996" s="200">
        <v>2140307</v>
      </c>
      <c r="B996" s="200" t="s">
        <v>1097</v>
      </c>
      <c r="C996" s="58">
        <v>0</v>
      </c>
      <c r="D996" s="58">
        <v>0</v>
      </c>
      <c r="E996" s="58">
        <f t="shared" si="30"/>
        <v>0</v>
      </c>
      <c r="F996" s="26" t="str">
        <f t="shared" si="31"/>
        <v/>
      </c>
    </row>
    <row r="997" s="191" customFormat="true" ht="17" customHeight="true" spans="1:6">
      <c r="A997" s="200">
        <v>2140308</v>
      </c>
      <c r="B997" s="200" t="s">
        <v>1098</v>
      </c>
      <c r="C997" s="58">
        <v>0</v>
      </c>
      <c r="D997" s="58">
        <v>0</v>
      </c>
      <c r="E997" s="58">
        <f t="shared" si="30"/>
        <v>0</v>
      </c>
      <c r="F997" s="26" t="str">
        <f t="shared" si="31"/>
        <v/>
      </c>
    </row>
    <row r="998" s="191" customFormat="true" ht="17" customHeight="true" spans="1:6">
      <c r="A998" s="200">
        <v>2140399</v>
      </c>
      <c r="B998" s="200" t="s">
        <v>1099</v>
      </c>
      <c r="C998" s="58">
        <v>0</v>
      </c>
      <c r="D998" s="58">
        <v>0</v>
      </c>
      <c r="E998" s="58">
        <f t="shared" si="30"/>
        <v>0</v>
      </c>
      <c r="F998" s="26" t="str">
        <f t="shared" si="31"/>
        <v/>
      </c>
    </row>
    <row r="999" s="51" customFormat="true" spans="1:6">
      <c r="A999" s="200">
        <v>21405</v>
      </c>
      <c r="B999" s="202" t="s">
        <v>1100</v>
      </c>
      <c r="C999" s="201">
        <f>SUM(C1000:C1005)</f>
        <v>0</v>
      </c>
      <c r="D999" s="201"/>
      <c r="E999" s="201">
        <f t="shared" si="30"/>
        <v>0</v>
      </c>
      <c r="F999" s="24" t="str">
        <f t="shared" si="31"/>
        <v/>
      </c>
    </row>
    <row r="1000" s="191" customFormat="true" ht="17" customHeight="true" spans="1:6">
      <c r="A1000" s="200">
        <v>2140501</v>
      </c>
      <c r="B1000" s="200" t="s">
        <v>345</v>
      </c>
      <c r="C1000" s="58">
        <v>0</v>
      </c>
      <c r="D1000" s="58">
        <v>0</v>
      </c>
      <c r="E1000" s="58">
        <f t="shared" si="30"/>
        <v>0</v>
      </c>
      <c r="F1000" s="26" t="str">
        <f t="shared" si="31"/>
        <v/>
      </c>
    </row>
    <row r="1001" s="191" customFormat="true" ht="17" customHeight="true" spans="1:6">
      <c r="A1001" s="200">
        <v>2140502</v>
      </c>
      <c r="B1001" s="200" t="s">
        <v>346</v>
      </c>
      <c r="C1001" s="58">
        <v>0</v>
      </c>
      <c r="D1001" s="58">
        <v>0</v>
      </c>
      <c r="E1001" s="58">
        <f t="shared" si="30"/>
        <v>0</v>
      </c>
      <c r="F1001" s="26" t="str">
        <f t="shared" si="31"/>
        <v/>
      </c>
    </row>
    <row r="1002" s="191" customFormat="true" ht="17" customHeight="true" spans="1:6">
      <c r="A1002" s="200">
        <v>2140503</v>
      </c>
      <c r="B1002" s="200" t="s">
        <v>347</v>
      </c>
      <c r="C1002" s="58">
        <v>0</v>
      </c>
      <c r="D1002" s="58">
        <v>0</v>
      </c>
      <c r="E1002" s="58">
        <f t="shared" si="30"/>
        <v>0</v>
      </c>
      <c r="F1002" s="26" t="str">
        <f t="shared" si="31"/>
        <v/>
      </c>
    </row>
    <row r="1003" s="191" customFormat="true" ht="17" customHeight="true" spans="1:6">
      <c r="A1003" s="200">
        <v>2140504</v>
      </c>
      <c r="B1003" s="200" t="s">
        <v>1091</v>
      </c>
      <c r="C1003" s="58">
        <v>0</v>
      </c>
      <c r="D1003" s="58">
        <v>0</v>
      </c>
      <c r="E1003" s="58">
        <f t="shared" si="30"/>
        <v>0</v>
      </c>
      <c r="F1003" s="26" t="str">
        <f t="shared" si="31"/>
        <v/>
      </c>
    </row>
    <row r="1004" s="191" customFormat="true" ht="17" customHeight="true" spans="1:6">
      <c r="A1004" s="200">
        <v>2140505</v>
      </c>
      <c r="B1004" s="200" t="s">
        <v>1101</v>
      </c>
      <c r="C1004" s="58">
        <v>0</v>
      </c>
      <c r="D1004" s="58">
        <v>0</v>
      </c>
      <c r="E1004" s="58">
        <f t="shared" si="30"/>
        <v>0</v>
      </c>
      <c r="F1004" s="26" t="str">
        <f t="shared" si="31"/>
        <v/>
      </c>
    </row>
    <row r="1005" s="191" customFormat="true" ht="17" customHeight="true" spans="1:6">
      <c r="A1005" s="200">
        <v>2140599</v>
      </c>
      <c r="B1005" s="200" t="s">
        <v>1102</v>
      </c>
      <c r="C1005" s="58">
        <v>0</v>
      </c>
      <c r="D1005" s="58">
        <v>0</v>
      </c>
      <c r="E1005" s="58">
        <f t="shared" si="30"/>
        <v>0</v>
      </c>
      <c r="F1005" s="26" t="str">
        <f t="shared" si="31"/>
        <v/>
      </c>
    </row>
    <row r="1006" s="51" customFormat="true" spans="1:6">
      <c r="A1006" s="200">
        <v>21406</v>
      </c>
      <c r="B1006" s="202" t="s">
        <v>1103</v>
      </c>
      <c r="C1006" s="201">
        <v>2173</v>
      </c>
      <c r="D1006" s="201">
        <v>715</v>
      </c>
      <c r="E1006" s="201">
        <f t="shared" si="30"/>
        <v>-1458</v>
      </c>
      <c r="F1006" s="24">
        <f t="shared" si="31"/>
        <v>-67.1</v>
      </c>
    </row>
    <row r="1007" s="191" customFormat="true" ht="17" customHeight="true" spans="1:6">
      <c r="A1007" s="200">
        <v>2140601</v>
      </c>
      <c r="B1007" s="200" t="s">
        <v>1104</v>
      </c>
      <c r="C1007" s="58">
        <v>2173</v>
      </c>
      <c r="D1007" s="58">
        <v>282</v>
      </c>
      <c r="E1007" s="58">
        <f t="shared" si="30"/>
        <v>-1891</v>
      </c>
      <c r="F1007" s="26">
        <f t="shared" si="31"/>
        <v>-87</v>
      </c>
    </row>
    <row r="1008" s="191" customFormat="true" ht="17" customHeight="true" spans="1:6">
      <c r="A1008" s="200">
        <v>2140602</v>
      </c>
      <c r="B1008" s="200" t="s">
        <v>1105</v>
      </c>
      <c r="C1008" s="58">
        <v>0</v>
      </c>
      <c r="D1008" s="58">
        <v>433</v>
      </c>
      <c r="E1008" s="58">
        <f t="shared" si="30"/>
        <v>433</v>
      </c>
      <c r="F1008" s="26" t="str">
        <f t="shared" si="31"/>
        <v/>
      </c>
    </row>
    <row r="1009" s="191" customFormat="true" ht="17" customHeight="true" spans="1:6">
      <c r="A1009" s="200">
        <v>2140603</v>
      </c>
      <c r="B1009" s="200" t="s">
        <v>1106</v>
      </c>
      <c r="C1009" s="58">
        <v>0</v>
      </c>
      <c r="D1009" s="58">
        <v>0</v>
      </c>
      <c r="E1009" s="58">
        <f t="shared" si="30"/>
        <v>0</v>
      </c>
      <c r="F1009" s="26" t="str">
        <f t="shared" si="31"/>
        <v/>
      </c>
    </row>
    <row r="1010" s="191" customFormat="true" ht="17" customHeight="true" spans="1:6">
      <c r="A1010" s="200">
        <v>2140699</v>
      </c>
      <c r="B1010" s="200" t="s">
        <v>1107</v>
      </c>
      <c r="C1010" s="58">
        <v>0</v>
      </c>
      <c r="D1010" s="58">
        <v>0</v>
      </c>
      <c r="E1010" s="58">
        <f t="shared" si="30"/>
        <v>0</v>
      </c>
      <c r="F1010" s="26" t="str">
        <f t="shared" si="31"/>
        <v/>
      </c>
    </row>
    <row r="1011" s="51" customFormat="true" spans="1:6">
      <c r="A1011" s="200">
        <v>21499</v>
      </c>
      <c r="B1011" s="202" t="s">
        <v>1108</v>
      </c>
      <c r="C1011" s="201">
        <f>SUM(C1012:C1013)</f>
        <v>0</v>
      </c>
      <c r="D1011" s="201">
        <v>354</v>
      </c>
      <c r="E1011" s="201">
        <f t="shared" si="30"/>
        <v>354</v>
      </c>
      <c r="F1011" s="24" t="str">
        <f t="shared" si="31"/>
        <v/>
      </c>
    </row>
    <row r="1012" s="191" customFormat="true" ht="17" customHeight="true" spans="1:6">
      <c r="A1012" s="200">
        <v>2149901</v>
      </c>
      <c r="B1012" s="200" t="s">
        <v>1109</v>
      </c>
      <c r="C1012" s="58">
        <v>0</v>
      </c>
      <c r="D1012" s="58">
        <v>54</v>
      </c>
      <c r="E1012" s="58">
        <f t="shared" si="30"/>
        <v>54</v>
      </c>
      <c r="F1012" s="26" t="str">
        <f t="shared" si="31"/>
        <v/>
      </c>
    </row>
    <row r="1013" s="191" customFormat="true" ht="17" customHeight="true" spans="1:6">
      <c r="A1013" s="200">
        <v>2149999</v>
      </c>
      <c r="B1013" s="200" t="s">
        <v>1110</v>
      </c>
      <c r="C1013" s="58">
        <v>0</v>
      </c>
      <c r="D1013" s="58">
        <v>300</v>
      </c>
      <c r="E1013" s="58">
        <f t="shared" si="30"/>
        <v>300</v>
      </c>
      <c r="F1013" s="26" t="str">
        <f t="shared" si="31"/>
        <v/>
      </c>
    </row>
    <row r="1014" s="51" customFormat="true" spans="1:6">
      <c r="A1014" s="202">
        <v>215</v>
      </c>
      <c r="B1014" s="202" t="s">
        <v>1111</v>
      </c>
      <c r="C1014" s="201">
        <f>SUM(C1015,C1025,C1041,C1046,C1057,C1064,C1072)</f>
        <v>391</v>
      </c>
      <c r="D1014" s="201">
        <f>SUM(D1015,D1025,D1041,D1046,D1057,D1064,D1072)</f>
        <v>1595</v>
      </c>
      <c r="E1014" s="201">
        <f t="shared" si="30"/>
        <v>1204</v>
      </c>
      <c r="F1014" s="24">
        <f t="shared" si="31"/>
        <v>307.9</v>
      </c>
    </row>
    <row r="1015" s="51" customFormat="true" spans="1:6">
      <c r="A1015" s="200">
        <v>21501</v>
      </c>
      <c r="B1015" s="202" t="s">
        <v>1112</v>
      </c>
      <c r="C1015" s="201">
        <f>SUM(C1016:C1024)</f>
        <v>0</v>
      </c>
      <c r="D1015" s="201"/>
      <c r="E1015" s="201">
        <f t="shared" si="30"/>
        <v>0</v>
      </c>
      <c r="F1015" s="24" t="str">
        <f t="shared" si="31"/>
        <v/>
      </c>
    </row>
    <row r="1016" s="191" customFormat="true" ht="17" customHeight="true" spans="1:6">
      <c r="A1016" s="200">
        <v>2150101</v>
      </c>
      <c r="B1016" s="200" t="s">
        <v>345</v>
      </c>
      <c r="C1016" s="58">
        <v>0</v>
      </c>
      <c r="D1016" s="58">
        <v>0</v>
      </c>
      <c r="E1016" s="58">
        <f t="shared" si="30"/>
        <v>0</v>
      </c>
      <c r="F1016" s="26" t="str">
        <f t="shared" si="31"/>
        <v/>
      </c>
    </row>
    <row r="1017" s="191" customFormat="true" ht="17" customHeight="true" spans="1:6">
      <c r="A1017" s="200">
        <v>2150102</v>
      </c>
      <c r="B1017" s="200" t="s">
        <v>346</v>
      </c>
      <c r="C1017" s="58">
        <v>0</v>
      </c>
      <c r="D1017" s="58">
        <v>0</v>
      </c>
      <c r="E1017" s="58">
        <f t="shared" si="30"/>
        <v>0</v>
      </c>
      <c r="F1017" s="26" t="str">
        <f t="shared" si="31"/>
        <v/>
      </c>
    </row>
    <row r="1018" s="191" customFormat="true" ht="17" customHeight="true" spans="1:6">
      <c r="A1018" s="200">
        <v>2150103</v>
      </c>
      <c r="B1018" s="200" t="s">
        <v>347</v>
      </c>
      <c r="C1018" s="58">
        <v>0</v>
      </c>
      <c r="D1018" s="58">
        <v>0</v>
      </c>
      <c r="E1018" s="58">
        <f t="shared" si="30"/>
        <v>0</v>
      </c>
      <c r="F1018" s="26" t="str">
        <f t="shared" si="31"/>
        <v/>
      </c>
    </row>
    <row r="1019" s="191" customFormat="true" ht="17" customHeight="true" spans="1:6">
      <c r="A1019" s="200">
        <v>2150104</v>
      </c>
      <c r="B1019" s="200" t="s">
        <v>1113</v>
      </c>
      <c r="C1019" s="58">
        <v>0</v>
      </c>
      <c r="D1019" s="58">
        <v>0</v>
      </c>
      <c r="E1019" s="58">
        <f t="shared" si="30"/>
        <v>0</v>
      </c>
      <c r="F1019" s="26" t="str">
        <f t="shared" si="31"/>
        <v/>
      </c>
    </row>
    <row r="1020" s="191" customFormat="true" ht="17" customHeight="true" spans="1:6">
      <c r="A1020" s="200">
        <v>2150105</v>
      </c>
      <c r="B1020" s="200" t="s">
        <v>1114</v>
      </c>
      <c r="C1020" s="58">
        <v>0</v>
      </c>
      <c r="D1020" s="58">
        <v>0</v>
      </c>
      <c r="E1020" s="58">
        <f t="shared" si="30"/>
        <v>0</v>
      </c>
      <c r="F1020" s="26" t="str">
        <f t="shared" si="31"/>
        <v/>
      </c>
    </row>
    <row r="1021" s="191" customFormat="true" ht="17" customHeight="true" spans="1:6">
      <c r="A1021" s="200">
        <v>2150106</v>
      </c>
      <c r="B1021" s="200" t="s">
        <v>1115</v>
      </c>
      <c r="C1021" s="58">
        <v>0</v>
      </c>
      <c r="D1021" s="58">
        <v>0</v>
      </c>
      <c r="E1021" s="58">
        <f t="shared" si="30"/>
        <v>0</v>
      </c>
      <c r="F1021" s="26" t="str">
        <f t="shared" si="31"/>
        <v/>
      </c>
    </row>
    <row r="1022" s="191" customFormat="true" ht="17" customHeight="true" spans="1:6">
      <c r="A1022" s="200">
        <v>2150107</v>
      </c>
      <c r="B1022" s="200" t="s">
        <v>1116</v>
      </c>
      <c r="C1022" s="58">
        <v>0</v>
      </c>
      <c r="D1022" s="58">
        <v>0</v>
      </c>
      <c r="E1022" s="58">
        <f t="shared" si="30"/>
        <v>0</v>
      </c>
      <c r="F1022" s="26" t="str">
        <f t="shared" si="31"/>
        <v/>
      </c>
    </row>
    <row r="1023" s="191" customFormat="true" ht="17" customHeight="true" spans="1:6">
      <c r="A1023" s="200">
        <v>2150108</v>
      </c>
      <c r="B1023" s="200" t="s">
        <v>1117</v>
      </c>
      <c r="C1023" s="58">
        <v>0</v>
      </c>
      <c r="D1023" s="58">
        <v>0</v>
      </c>
      <c r="E1023" s="58">
        <f t="shared" si="30"/>
        <v>0</v>
      </c>
      <c r="F1023" s="26" t="str">
        <f t="shared" si="31"/>
        <v/>
      </c>
    </row>
    <row r="1024" s="191" customFormat="true" ht="17" customHeight="true" spans="1:6">
      <c r="A1024" s="200">
        <v>2150199</v>
      </c>
      <c r="B1024" s="200" t="s">
        <v>1118</v>
      </c>
      <c r="C1024" s="58">
        <v>0</v>
      </c>
      <c r="D1024" s="58">
        <v>0</v>
      </c>
      <c r="E1024" s="58">
        <f t="shared" si="30"/>
        <v>0</v>
      </c>
      <c r="F1024" s="26" t="str">
        <f t="shared" si="31"/>
        <v/>
      </c>
    </row>
    <row r="1025" s="51" customFormat="true" spans="1:6">
      <c r="A1025" s="200">
        <v>21502</v>
      </c>
      <c r="B1025" s="202" t="s">
        <v>1119</v>
      </c>
      <c r="C1025" s="201">
        <v>15</v>
      </c>
      <c r="D1025" s="201">
        <v>162</v>
      </c>
      <c r="E1025" s="201">
        <f t="shared" si="30"/>
        <v>147</v>
      </c>
      <c r="F1025" s="24">
        <f t="shared" si="31"/>
        <v>980</v>
      </c>
    </row>
    <row r="1026" s="191" customFormat="true" ht="17" customHeight="true" spans="1:6">
      <c r="A1026" s="200">
        <v>2150201</v>
      </c>
      <c r="B1026" s="200" t="s">
        <v>345</v>
      </c>
      <c r="C1026" s="58">
        <v>0</v>
      </c>
      <c r="D1026" s="58">
        <v>0</v>
      </c>
      <c r="E1026" s="58">
        <f t="shared" si="30"/>
        <v>0</v>
      </c>
      <c r="F1026" s="26" t="str">
        <f t="shared" si="31"/>
        <v/>
      </c>
    </row>
    <row r="1027" s="191" customFormat="true" ht="17" customHeight="true" spans="1:6">
      <c r="A1027" s="200">
        <v>2150202</v>
      </c>
      <c r="B1027" s="200" t="s">
        <v>346</v>
      </c>
      <c r="C1027" s="58">
        <v>0</v>
      </c>
      <c r="D1027" s="58">
        <v>0</v>
      </c>
      <c r="E1027" s="58">
        <f t="shared" si="30"/>
        <v>0</v>
      </c>
      <c r="F1027" s="26" t="str">
        <f t="shared" si="31"/>
        <v/>
      </c>
    </row>
    <row r="1028" s="191" customFormat="true" ht="17" customHeight="true" spans="1:6">
      <c r="A1028" s="200">
        <v>2150203</v>
      </c>
      <c r="B1028" s="200" t="s">
        <v>347</v>
      </c>
      <c r="C1028" s="58">
        <v>0</v>
      </c>
      <c r="D1028" s="58">
        <v>0</v>
      </c>
      <c r="E1028" s="58">
        <f t="shared" si="30"/>
        <v>0</v>
      </c>
      <c r="F1028" s="26" t="str">
        <f t="shared" si="31"/>
        <v/>
      </c>
    </row>
    <row r="1029" s="191" customFormat="true" ht="17" customHeight="true" spans="1:6">
      <c r="A1029" s="200">
        <v>2150204</v>
      </c>
      <c r="B1029" s="200" t="s">
        <v>1120</v>
      </c>
      <c r="C1029" s="58">
        <v>0</v>
      </c>
      <c r="D1029" s="58">
        <v>0</v>
      </c>
      <c r="E1029" s="58">
        <f t="shared" ref="E1029:E1092" si="32">D1029-C1029</f>
        <v>0</v>
      </c>
      <c r="F1029" s="26" t="str">
        <f t="shared" ref="F1029:F1092" si="33">IF(C1029&lt;&gt;0,ROUND(100*(D1029/C1029-1),1),"")</f>
        <v/>
      </c>
    </row>
    <row r="1030" s="191" customFormat="true" ht="17" customHeight="true" spans="1:6">
      <c r="A1030" s="200">
        <v>2150205</v>
      </c>
      <c r="B1030" s="200" t="s">
        <v>1121</v>
      </c>
      <c r="C1030" s="58">
        <v>0</v>
      </c>
      <c r="D1030" s="58">
        <v>0</v>
      </c>
      <c r="E1030" s="58">
        <f t="shared" si="32"/>
        <v>0</v>
      </c>
      <c r="F1030" s="26" t="str">
        <f t="shared" si="33"/>
        <v/>
      </c>
    </row>
    <row r="1031" s="191" customFormat="true" ht="17" customHeight="true" spans="1:6">
      <c r="A1031" s="200">
        <v>2150206</v>
      </c>
      <c r="B1031" s="200" t="s">
        <v>1122</v>
      </c>
      <c r="C1031" s="58">
        <v>0</v>
      </c>
      <c r="D1031" s="58">
        <v>0</v>
      </c>
      <c r="E1031" s="58">
        <f t="shared" si="32"/>
        <v>0</v>
      </c>
      <c r="F1031" s="26" t="str">
        <f t="shared" si="33"/>
        <v/>
      </c>
    </row>
    <row r="1032" s="191" customFormat="true" ht="17" customHeight="true" spans="1:6">
      <c r="A1032" s="200">
        <v>2150207</v>
      </c>
      <c r="B1032" s="200" t="s">
        <v>1123</v>
      </c>
      <c r="C1032" s="58">
        <v>0</v>
      </c>
      <c r="D1032" s="58">
        <v>0</v>
      </c>
      <c r="E1032" s="58">
        <f t="shared" si="32"/>
        <v>0</v>
      </c>
      <c r="F1032" s="26" t="str">
        <f t="shared" si="33"/>
        <v/>
      </c>
    </row>
    <row r="1033" s="191" customFormat="true" ht="17" customHeight="true" spans="1:6">
      <c r="A1033" s="200">
        <v>2150208</v>
      </c>
      <c r="B1033" s="200" t="s">
        <v>1124</v>
      </c>
      <c r="C1033" s="58">
        <v>0</v>
      </c>
      <c r="D1033" s="58">
        <v>0</v>
      </c>
      <c r="E1033" s="58">
        <f t="shared" si="32"/>
        <v>0</v>
      </c>
      <c r="F1033" s="26" t="str">
        <f t="shared" si="33"/>
        <v/>
      </c>
    </row>
    <row r="1034" s="191" customFormat="true" ht="17" customHeight="true" spans="1:6">
      <c r="A1034" s="200">
        <v>2150209</v>
      </c>
      <c r="B1034" s="200" t="s">
        <v>1125</v>
      </c>
      <c r="C1034" s="58">
        <v>0</v>
      </c>
      <c r="D1034" s="58">
        <v>0</v>
      </c>
      <c r="E1034" s="58">
        <f t="shared" si="32"/>
        <v>0</v>
      </c>
      <c r="F1034" s="26" t="str">
        <f t="shared" si="33"/>
        <v/>
      </c>
    </row>
    <row r="1035" s="191" customFormat="true" ht="17" customHeight="true" spans="1:6">
      <c r="A1035" s="200">
        <v>2150210</v>
      </c>
      <c r="B1035" s="200" t="s">
        <v>1126</v>
      </c>
      <c r="C1035" s="58">
        <v>0</v>
      </c>
      <c r="D1035" s="58">
        <v>0</v>
      </c>
      <c r="E1035" s="58">
        <f t="shared" si="32"/>
        <v>0</v>
      </c>
      <c r="F1035" s="26" t="str">
        <f t="shared" si="33"/>
        <v/>
      </c>
    </row>
    <row r="1036" s="191" customFormat="true" ht="17" customHeight="true" spans="1:6">
      <c r="A1036" s="200">
        <v>2150212</v>
      </c>
      <c r="B1036" s="200" t="s">
        <v>1127</v>
      </c>
      <c r="C1036" s="58">
        <v>0</v>
      </c>
      <c r="D1036" s="58">
        <v>0</v>
      </c>
      <c r="E1036" s="58">
        <f t="shared" si="32"/>
        <v>0</v>
      </c>
      <c r="F1036" s="26" t="str">
        <f t="shared" si="33"/>
        <v/>
      </c>
    </row>
    <row r="1037" s="191" customFormat="true" ht="17" customHeight="true" spans="1:6">
      <c r="A1037" s="200">
        <v>2150213</v>
      </c>
      <c r="B1037" s="200" t="s">
        <v>1128</v>
      </c>
      <c r="C1037" s="58">
        <v>0</v>
      </c>
      <c r="D1037" s="58">
        <v>0</v>
      </c>
      <c r="E1037" s="58">
        <f t="shared" si="32"/>
        <v>0</v>
      </c>
      <c r="F1037" s="26" t="str">
        <f t="shared" si="33"/>
        <v/>
      </c>
    </row>
    <row r="1038" s="191" customFormat="true" ht="17" customHeight="true" spans="1:6">
      <c r="A1038" s="200">
        <v>2150214</v>
      </c>
      <c r="B1038" s="200" t="s">
        <v>1129</v>
      </c>
      <c r="C1038" s="58">
        <v>0</v>
      </c>
      <c r="D1038" s="58">
        <v>0</v>
      </c>
      <c r="E1038" s="58">
        <f t="shared" si="32"/>
        <v>0</v>
      </c>
      <c r="F1038" s="26" t="str">
        <f t="shared" si="33"/>
        <v/>
      </c>
    </row>
    <row r="1039" s="191" customFormat="true" ht="17" customHeight="true" spans="1:6">
      <c r="A1039" s="200">
        <v>2150215</v>
      </c>
      <c r="B1039" s="200" t="s">
        <v>1130</v>
      </c>
      <c r="C1039" s="58">
        <v>0</v>
      </c>
      <c r="D1039" s="58">
        <v>0</v>
      </c>
      <c r="E1039" s="58">
        <f t="shared" si="32"/>
        <v>0</v>
      </c>
      <c r="F1039" s="26" t="str">
        <f t="shared" si="33"/>
        <v/>
      </c>
    </row>
    <row r="1040" s="191" customFormat="true" ht="17" customHeight="true" spans="1:6">
      <c r="A1040" s="200">
        <v>2150299</v>
      </c>
      <c r="B1040" s="200" t="s">
        <v>1131</v>
      </c>
      <c r="C1040" s="58">
        <v>15</v>
      </c>
      <c r="D1040" s="58">
        <v>162</v>
      </c>
      <c r="E1040" s="58">
        <f t="shared" si="32"/>
        <v>147</v>
      </c>
      <c r="F1040" s="26">
        <f t="shared" si="33"/>
        <v>980</v>
      </c>
    </row>
    <row r="1041" s="51" customFormat="true" spans="1:6">
      <c r="A1041" s="200">
        <v>21503</v>
      </c>
      <c r="B1041" s="202" t="s">
        <v>1132</v>
      </c>
      <c r="C1041" s="201">
        <f>SUM(C1042:C1045)</f>
        <v>0</v>
      </c>
      <c r="D1041" s="201"/>
      <c r="E1041" s="201">
        <f t="shared" si="32"/>
        <v>0</v>
      </c>
      <c r="F1041" s="24" t="str">
        <f t="shared" si="33"/>
        <v/>
      </c>
    </row>
    <row r="1042" s="191" customFormat="true" ht="17" customHeight="true" spans="1:6">
      <c r="A1042" s="200">
        <v>2150301</v>
      </c>
      <c r="B1042" s="200" t="s">
        <v>345</v>
      </c>
      <c r="C1042" s="58">
        <v>0</v>
      </c>
      <c r="D1042" s="58">
        <v>0</v>
      </c>
      <c r="E1042" s="58">
        <f t="shared" si="32"/>
        <v>0</v>
      </c>
      <c r="F1042" s="26" t="str">
        <f t="shared" si="33"/>
        <v/>
      </c>
    </row>
    <row r="1043" s="191" customFormat="true" ht="17" customHeight="true" spans="1:6">
      <c r="A1043" s="200">
        <v>2150302</v>
      </c>
      <c r="B1043" s="200" t="s">
        <v>346</v>
      </c>
      <c r="C1043" s="58">
        <v>0</v>
      </c>
      <c r="D1043" s="58">
        <v>0</v>
      </c>
      <c r="E1043" s="58">
        <f t="shared" si="32"/>
        <v>0</v>
      </c>
      <c r="F1043" s="26" t="str">
        <f t="shared" si="33"/>
        <v/>
      </c>
    </row>
    <row r="1044" s="191" customFormat="true" ht="17" customHeight="true" spans="1:6">
      <c r="A1044" s="200">
        <v>2150303</v>
      </c>
      <c r="B1044" s="200" t="s">
        <v>347</v>
      </c>
      <c r="C1044" s="58">
        <v>0</v>
      </c>
      <c r="D1044" s="58">
        <v>0</v>
      </c>
      <c r="E1044" s="58">
        <f t="shared" si="32"/>
        <v>0</v>
      </c>
      <c r="F1044" s="26" t="str">
        <f t="shared" si="33"/>
        <v/>
      </c>
    </row>
    <row r="1045" s="191" customFormat="true" ht="17" customHeight="true" spans="1:6">
      <c r="A1045" s="200">
        <v>2150399</v>
      </c>
      <c r="B1045" s="200" t="s">
        <v>1133</v>
      </c>
      <c r="C1045" s="58">
        <v>0</v>
      </c>
      <c r="D1045" s="58">
        <v>0</v>
      </c>
      <c r="E1045" s="58">
        <f t="shared" si="32"/>
        <v>0</v>
      </c>
      <c r="F1045" s="26" t="str">
        <f t="shared" si="33"/>
        <v/>
      </c>
    </row>
    <row r="1046" s="51" customFormat="true" spans="1:6">
      <c r="A1046" s="200">
        <v>21505</v>
      </c>
      <c r="B1046" s="202" t="s">
        <v>1134</v>
      </c>
      <c r="C1046" s="201">
        <f>SUM(C1047:C1056)</f>
        <v>0</v>
      </c>
      <c r="D1046" s="201"/>
      <c r="E1046" s="201">
        <f t="shared" si="32"/>
        <v>0</v>
      </c>
      <c r="F1046" s="24" t="str">
        <f t="shared" si="33"/>
        <v/>
      </c>
    </row>
    <row r="1047" s="191" customFormat="true" ht="17" customHeight="true" spans="1:6">
      <c r="A1047" s="200">
        <v>2150501</v>
      </c>
      <c r="B1047" s="200" t="s">
        <v>345</v>
      </c>
      <c r="C1047" s="58">
        <v>0</v>
      </c>
      <c r="D1047" s="58">
        <v>0</v>
      </c>
      <c r="E1047" s="58">
        <f t="shared" si="32"/>
        <v>0</v>
      </c>
      <c r="F1047" s="26" t="str">
        <f t="shared" si="33"/>
        <v/>
      </c>
    </row>
    <row r="1048" s="191" customFormat="true" ht="17" customHeight="true" spans="1:6">
      <c r="A1048" s="200">
        <v>2150502</v>
      </c>
      <c r="B1048" s="200" t="s">
        <v>346</v>
      </c>
      <c r="C1048" s="58">
        <v>0</v>
      </c>
      <c r="D1048" s="58">
        <v>0</v>
      </c>
      <c r="E1048" s="58">
        <f t="shared" si="32"/>
        <v>0</v>
      </c>
      <c r="F1048" s="26" t="str">
        <f t="shared" si="33"/>
        <v/>
      </c>
    </row>
    <row r="1049" s="191" customFormat="true" ht="17" customHeight="true" spans="1:6">
      <c r="A1049" s="200">
        <v>2150503</v>
      </c>
      <c r="B1049" s="200" t="s">
        <v>347</v>
      </c>
      <c r="C1049" s="58">
        <v>0</v>
      </c>
      <c r="D1049" s="58">
        <v>0</v>
      </c>
      <c r="E1049" s="58">
        <f t="shared" si="32"/>
        <v>0</v>
      </c>
      <c r="F1049" s="26" t="str">
        <f t="shared" si="33"/>
        <v/>
      </c>
    </row>
    <row r="1050" s="191" customFormat="true" ht="17" customHeight="true" spans="1:6">
      <c r="A1050" s="200">
        <v>2150505</v>
      </c>
      <c r="B1050" s="200" t="s">
        <v>1135</v>
      </c>
      <c r="C1050" s="58">
        <v>0</v>
      </c>
      <c r="D1050" s="58">
        <v>0</v>
      </c>
      <c r="E1050" s="58">
        <f t="shared" si="32"/>
        <v>0</v>
      </c>
      <c r="F1050" s="26" t="str">
        <f t="shared" si="33"/>
        <v/>
      </c>
    </row>
    <row r="1051" s="191" customFormat="true" ht="17" customHeight="true" spans="1:6">
      <c r="A1051" s="200">
        <v>2150507</v>
      </c>
      <c r="B1051" s="200" t="s">
        <v>1136</v>
      </c>
      <c r="C1051" s="58">
        <v>0</v>
      </c>
      <c r="D1051" s="58">
        <v>0</v>
      </c>
      <c r="E1051" s="58">
        <f t="shared" si="32"/>
        <v>0</v>
      </c>
      <c r="F1051" s="26" t="str">
        <f t="shared" si="33"/>
        <v/>
      </c>
    </row>
    <row r="1052" s="191" customFormat="true" ht="17" customHeight="true" spans="1:6">
      <c r="A1052" s="200">
        <v>2150508</v>
      </c>
      <c r="B1052" s="200" t="s">
        <v>1137</v>
      </c>
      <c r="C1052" s="58">
        <v>0</v>
      </c>
      <c r="D1052" s="58">
        <v>0</v>
      </c>
      <c r="E1052" s="58">
        <f t="shared" si="32"/>
        <v>0</v>
      </c>
      <c r="F1052" s="26" t="str">
        <f t="shared" si="33"/>
        <v/>
      </c>
    </row>
    <row r="1053" s="191" customFormat="true" ht="17" customHeight="true" spans="1:6">
      <c r="A1053" s="200">
        <v>2150516</v>
      </c>
      <c r="B1053" s="200" t="s">
        <v>1138</v>
      </c>
      <c r="C1053" s="58">
        <v>0</v>
      </c>
      <c r="D1053" s="58">
        <v>0</v>
      </c>
      <c r="E1053" s="58">
        <f t="shared" si="32"/>
        <v>0</v>
      </c>
      <c r="F1053" s="26" t="str">
        <f t="shared" si="33"/>
        <v/>
      </c>
    </row>
    <row r="1054" s="191" customFormat="true" ht="17" customHeight="true" spans="1:6">
      <c r="A1054" s="200">
        <v>2150517</v>
      </c>
      <c r="B1054" s="200" t="s">
        <v>1139</v>
      </c>
      <c r="C1054" s="58">
        <v>0</v>
      </c>
      <c r="D1054" s="58">
        <v>0</v>
      </c>
      <c r="E1054" s="58">
        <f t="shared" si="32"/>
        <v>0</v>
      </c>
      <c r="F1054" s="26" t="str">
        <f t="shared" si="33"/>
        <v/>
      </c>
    </row>
    <row r="1055" s="191" customFormat="true" ht="17" customHeight="true" spans="1:6">
      <c r="A1055" s="200">
        <v>2150550</v>
      </c>
      <c r="B1055" s="200" t="s">
        <v>354</v>
      </c>
      <c r="C1055" s="58">
        <v>0</v>
      </c>
      <c r="D1055" s="58">
        <v>0</v>
      </c>
      <c r="E1055" s="58">
        <f t="shared" si="32"/>
        <v>0</v>
      </c>
      <c r="F1055" s="26" t="str">
        <f t="shared" si="33"/>
        <v/>
      </c>
    </row>
    <row r="1056" s="191" customFormat="true" ht="17" customHeight="true" spans="1:6">
      <c r="A1056" s="200">
        <v>2150599</v>
      </c>
      <c r="B1056" s="200" t="s">
        <v>1140</v>
      </c>
      <c r="C1056" s="58">
        <v>0</v>
      </c>
      <c r="D1056" s="58">
        <v>0</v>
      </c>
      <c r="E1056" s="58">
        <f t="shared" si="32"/>
        <v>0</v>
      </c>
      <c r="F1056" s="26" t="str">
        <f t="shared" si="33"/>
        <v/>
      </c>
    </row>
    <row r="1057" s="51" customFormat="true" spans="1:6">
      <c r="A1057" s="200">
        <v>21507</v>
      </c>
      <c r="B1057" s="202" t="s">
        <v>1141</v>
      </c>
      <c r="C1057" s="201">
        <f>SUM(C1058:C1063)</f>
        <v>0</v>
      </c>
      <c r="D1057" s="201"/>
      <c r="E1057" s="201">
        <f t="shared" si="32"/>
        <v>0</v>
      </c>
      <c r="F1057" s="24" t="str">
        <f t="shared" si="33"/>
        <v/>
      </c>
    </row>
    <row r="1058" s="191" customFormat="true" ht="17" customHeight="true" spans="1:6">
      <c r="A1058" s="200">
        <v>2150701</v>
      </c>
      <c r="B1058" s="200" t="s">
        <v>345</v>
      </c>
      <c r="C1058" s="58">
        <v>0</v>
      </c>
      <c r="D1058" s="58">
        <v>0</v>
      </c>
      <c r="E1058" s="58">
        <f t="shared" si="32"/>
        <v>0</v>
      </c>
      <c r="F1058" s="26" t="str">
        <f t="shared" si="33"/>
        <v/>
      </c>
    </row>
    <row r="1059" s="191" customFormat="true" ht="17" customHeight="true" spans="1:6">
      <c r="A1059" s="200">
        <v>2150702</v>
      </c>
      <c r="B1059" s="200" t="s">
        <v>346</v>
      </c>
      <c r="C1059" s="58">
        <v>0</v>
      </c>
      <c r="D1059" s="58">
        <v>0</v>
      </c>
      <c r="E1059" s="58">
        <f t="shared" si="32"/>
        <v>0</v>
      </c>
      <c r="F1059" s="26" t="str">
        <f t="shared" si="33"/>
        <v/>
      </c>
    </row>
    <row r="1060" s="191" customFormat="true" ht="17" customHeight="true" spans="1:6">
      <c r="A1060" s="200">
        <v>2150703</v>
      </c>
      <c r="B1060" s="200" t="s">
        <v>347</v>
      </c>
      <c r="C1060" s="58">
        <v>0</v>
      </c>
      <c r="D1060" s="58">
        <v>0</v>
      </c>
      <c r="E1060" s="58">
        <f t="shared" si="32"/>
        <v>0</v>
      </c>
      <c r="F1060" s="26" t="str">
        <f t="shared" si="33"/>
        <v/>
      </c>
    </row>
    <row r="1061" s="191" customFormat="true" ht="17" customHeight="true" spans="1:6">
      <c r="A1061" s="200">
        <v>2150704</v>
      </c>
      <c r="B1061" s="200" t="s">
        <v>1142</v>
      </c>
      <c r="C1061" s="58">
        <v>0</v>
      </c>
      <c r="D1061" s="58">
        <v>0</v>
      </c>
      <c r="E1061" s="58">
        <f t="shared" si="32"/>
        <v>0</v>
      </c>
      <c r="F1061" s="26" t="str">
        <f t="shared" si="33"/>
        <v/>
      </c>
    </row>
    <row r="1062" s="191" customFormat="true" ht="17" customHeight="true" spans="1:6">
      <c r="A1062" s="200">
        <v>2150705</v>
      </c>
      <c r="B1062" s="200" t="s">
        <v>1143</v>
      </c>
      <c r="C1062" s="58">
        <v>0</v>
      </c>
      <c r="D1062" s="58">
        <v>0</v>
      </c>
      <c r="E1062" s="58">
        <f t="shared" si="32"/>
        <v>0</v>
      </c>
      <c r="F1062" s="26" t="str">
        <f t="shared" si="33"/>
        <v/>
      </c>
    </row>
    <row r="1063" s="191" customFormat="true" ht="17" customHeight="true" spans="1:6">
      <c r="A1063" s="200">
        <v>2150799</v>
      </c>
      <c r="B1063" s="200" t="s">
        <v>1144</v>
      </c>
      <c r="C1063" s="58">
        <v>0</v>
      </c>
      <c r="D1063" s="58">
        <v>0</v>
      </c>
      <c r="E1063" s="58">
        <f t="shared" si="32"/>
        <v>0</v>
      </c>
      <c r="F1063" s="26" t="str">
        <f t="shared" si="33"/>
        <v/>
      </c>
    </row>
    <row r="1064" s="51" customFormat="true" spans="1:6">
      <c r="A1064" s="200">
        <v>21508</v>
      </c>
      <c r="B1064" s="202" t="s">
        <v>1145</v>
      </c>
      <c r="C1064" s="201">
        <v>92</v>
      </c>
      <c r="D1064" s="201">
        <v>30</v>
      </c>
      <c r="E1064" s="201">
        <f t="shared" si="32"/>
        <v>-62</v>
      </c>
      <c r="F1064" s="24">
        <f t="shared" si="33"/>
        <v>-67.4</v>
      </c>
    </row>
    <row r="1065" s="191" customFormat="true" ht="17" customHeight="true" spans="1:6">
      <c r="A1065" s="200">
        <v>2150801</v>
      </c>
      <c r="B1065" s="200" t="s">
        <v>345</v>
      </c>
      <c r="C1065" s="58">
        <v>0</v>
      </c>
      <c r="D1065" s="58">
        <v>0</v>
      </c>
      <c r="E1065" s="58">
        <f t="shared" si="32"/>
        <v>0</v>
      </c>
      <c r="F1065" s="26" t="str">
        <f t="shared" si="33"/>
        <v/>
      </c>
    </row>
    <row r="1066" s="191" customFormat="true" ht="17" customHeight="true" spans="1:6">
      <c r="A1066" s="200">
        <v>2150802</v>
      </c>
      <c r="B1066" s="200" t="s">
        <v>346</v>
      </c>
      <c r="C1066" s="58">
        <v>0</v>
      </c>
      <c r="D1066" s="58">
        <v>0</v>
      </c>
      <c r="E1066" s="58">
        <f t="shared" si="32"/>
        <v>0</v>
      </c>
      <c r="F1066" s="26" t="str">
        <f t="shared" si="33"/>
        <v/>
      </c>
    </row>
    <row r="1067" s="191" customFormat="true" ht="17" customHeight="true" spans="1:6">
      <c r="A1067" s="200">
        <v>2150803</v>
      </c>
      <c r="B1067" s="200" t="s">
        <v>347</v>
      </c>
      <c r="C1067" s="58">
        <v>0</v>
      </c>
      <c r="D1067" s="58">
        <v>0</v>
      </c>
      <c r="E1067" s="58">
        <f t="shared" si="32"/>
        <v>0</v>
      </c>
      <c r="F1067" s="26" t="str">
        <f t="shared" si="33"/>
        <v/>
      </c>
    </row>
    <row r="1068" s="191" customFormat="true" ht="17" customHeight="true" spans="1:6">
      <c r="A1068" s="200">
        <v>2150804</v>
      </c>
      <c r="B1068" s="200" t="s">
        <v>1146</v>
      </c>
      <c r="C1068" s="58">
        <v>0</v>
      </c>
      <c r="D1068" s="58">
        <v>0</v>
      </c>
      <c r="E1068" s="58">
        <f t="shared" si="32"/>
        <v>0</v>
      </c>
      <c r="F1068" s="26" t="str">
        <f t="shared" si="33"/>
        <v/>
      </c>
    </row>
    <row r="1069" s="191" customFormat="true" ht="17" customHeight="true" spans="1:6">
      <c r="A1069" s="200">
        <v>2150805</v>
      </c>
      <c r="B1069" s="200" t="s">
        <v>1147</v>
      </c>
      <c r="C1069" s="58">
        <v>0</v>
      </c>
      <c r="D1069" s="58">
        <v>0</v>
      </c>
      <c r="E1069" s="58">
        <f t="shared" si="32"/>
        <v>0</v>
      </c>
      <c r="F1069" s="26" t="str">
        <f t="shared" si="33"/>
        <v/>
      </c>
    </row>
    <row r="1070" s="191" customFormat="true" ht="17" customHeight="true" spans="1:6">
      <c r="A1070" s="200">
        <v>2150806</v>
      </c>
      <c r="B1070" s="200" t="s">
        <v>1148</v>
      </c>
      <c r="C1070" s="58">
        <v>0</v>
      </c>
      <c r="D1070" s="58">
        <v>0</v>
      </c>
      <c r="E1070" s="58">
        <f t="shared" si="32"/>
        <v>0</v>
      </c>
      <c r="F1070" s="26" t="str">
        <f t="shared" si="33"/>
        <v/>
      </c>
    </row>
    <row r="1071" s="191" customFormat="true" ht="17" customHeight="true" spans="1:6">
      <c r="A1071" s="200">
        <v>2150899</v>
      </c>
      <c r="B1071" s="200" t="s">
        <v>1149</v>
      </c>
      <c r="C1071" s="58">
        <v>92</v>
      </c>
      <c r="D1071" s="58">
        <v>30</v>
      </c>
      <c r="E1071" s="58">
        <f t="shared" si="32"/>
        <v>-62</v>
      </c>
      <c r="F1071" s="26">
        <f t="shared" si="33"/>
        <v>-67.4</v>
      </c>
    </row>
    <row r="1072" s="51" customFormat="true" spans="1:6">
      <c r="A1072" s="200">
        <v>21599</v>
      </c>
      <c r="B1072" s="202" t="s">
        <v>1150</v>
      </c>
      <c r="C1072" s="201">
        <v>284</v>
      </c>
      <c r="D1072" s="201">
        <v>1403</v>
      </c>
      <c r="E1072" s="201">
        <f t="shared" si="32"/>
        <v>1119</v>
      </c>
      <c r="F1072" s="24">
        <f t="shared" si="33"/>
        <v>394</v>
      </c>
    </row>
    <row r="1073" s="191" customFormat="true" ht="17" customHeight="true" spans="1:6">
      <c r="A1073" s="200">
        <v>2159901</v>
      </c>
      <c r="B1073" s="200" t="s">
        <v>1151</v>
      </c>
      <c r="C1073" s="58">
        <v>0</v>
      </c>
      <c r="D1073" s="58">
        <v>0</v>
      </c>
      <c r="E1073" s="58">
        <f t="shared" si="32"/>
        <v>0</v>
      </c>
      <c r="F1073" s="26" t="str">
        <f t="shared" si="33"/>
        <v/>
      </c>
    </row>
    <row r="1074" s="191" customFormat="true" ht="17" customHeight="true" spans="1:6">
      <c r="A1074" s="200">
        <v>2159904</v>
      </c>
      <c r="B1074" s="200" t="s">
        <v>1152</v>
      </c>
      <c r="C1074" s="58">
        <v>0</v>
      </c>
      <c r="D1074" s="58">
        <v>0</v>
      </c>
      <c r="E1074" s="58">
        <f t="shared" si="32"/>
        <v>0</v>
      </c>
      <c r="F1074" s="26" t="str">
        <f t="shared" si="33"/>
        <v/>
      </c>
    </row>
    <row r="1075" s="191" customFormat="true" ht="17" customHeight="true" spans="1:6">
      <c r="A1075" s="200">
        <v>2159905</v>
      </c>
      <c r="B1075" s="200" t="s">
        <v>1153</v>
      </c>
      <c r="C1075" s="58">
        <v>0</v>
      </c>
      <c r="D1075" s="58">
        <v>0</v>
      </c>
      <c r="E1075" s="58">
        <f t="shared" si="32"/>
        <v>0</v>
      </c>
      <c r="F1075" s="26" t="str">
        <f t="shared" si="33"/>
        <v/>
      </c>
    </row>
    <row r="1076" s="191" customFormat="true" ht="17" customHeight="true" spans="1:6">
      <c r="A1076" s="200">
        <v>2159906</v>
      </c>
      <c r="B1076" s="200" t="s">
        <v>1154</v>
      </c>
      <c r="C1076" s="58">
        <v>0</v>
      </c>
      <c r="D1076" s="58">
        <v>0</v>
      </c>
      <c r="E1076" s="58">
        <f t="shared" si="32"/>
        <v>0</v>
      </c>
      <c r="F1076" s="26" t="str">
        <f t="shared" si="33"/>
        <v/>
      </c>
    </row>
    <row r="1077" s="191" customFormat="true" ht="17" customHeight="true" spans="1:6">
      <c r="A1077" s="200">
        <v>2159999</v>
      </c>
      <c r="B1077" s="200" t="s">
        <v>1155</v>
      </c>
      <c r="C1077" s="58">
        <v>284</v>
      </c>
      <c r="D1077" s="58">
        <v>1403</v>
      </c>
      <c r="E1077" s="58">
        <f t="shared" si="32"/>
        <v>1119</v>
      </c>
      <c r="F1077" s="26">
        <f t="shared" si="33"/>
        <v>394</v>
      </c>
    </row>
    <row r="1078" s="51" customFormat="true" spans="1:6">
      <c r="A1078" s="202">
        <v>216</v>
      </c>
      <c r="B1078" s="202" t="s">
        <v>1156</v>
      </c>
      <c r="C1078" s="201">
        <f>SUM(C1079,C1089,C1095)</f>
        <v>342</v>
      </c>
      <c r="D1078" s="201">
        <f>SUM(D1079,D1089,D1095)</f>
        <v>380</v>
      </c>
      <c r="E1078" s="201">
        <f t="shared" si="32"/>
        <v>38</v>
      </c>
      <c r="F1078" s="24">
        <f t="shared" si="33"/>
        <v>11.1</v>
      </c>
    </row>
    <row r="1079" s="51" customFormat="true" spans="1:6">
      <c r="A1079" s="200">
        <v>21602</v>
      </c>
      <c r="B1079" s="202" t="s">
        <v>1157</v>
      </c>
      <c r="C1079" s="201">
        <v>342</v>
      </c>
      <c r="D1079" s="201">
        <v>277</v>
      </c>
      <c r="E1079" s="201">
        <f t="shared" si="32"/>
        <v>-65</v>
      </c>
      <c r="F1079" s="24">
        <f t="shared" si="33"/>
        <v>-19</v>
      </c>
    </row>
    <row r="1080" s="191" customFormat="true" ht="17" customHeight="true" spans="1:6">
      <c r="A1080" s="200">
        <v>2160201</v>
      </c>
      <c r="B1080" s="200" t="s">
        <v>345</v>
      </c>
      <c r="C1080" s="58">
        <v>168</v>
      </c>
      <c r="D1080" s="58">
        <v>234</v>
      </c>
      <c r="E1080" s="58">
        <f t="shared" si="32"/>
        <v>66</v>
      </c>
      <c r="F1080" s="26">
        <f t="shared" si="33"/>
        <v>39.3</v>
      </c>
    </row>
    <row r="1081" s="191" customFormat="true" ht="17" customHeight="true" spans="1:6">
      <c r="A1081" s="200">
        <v>2160202</v>
      </c>
      <c r="B1081" s="200" t="s">
        <v>346</v>
      </c>
      <c r="C1081" s="58">
        <v>1</v>
      </c>
      <c r="D1081" s="58">
        <v>0</v>
      </c>
      <c r="E1081" s="58">
        <f t="shared" si="32"/>
        <v>-1</v>
      </c>
      <c r="F1081" s="26">
        <f t="shared" si="33"/>
        <v>-100</v>
      </c>
    </row>
    <row r="1082" s="191" customFormat="true" ht="17" customHeight="true" spans="1:6">
      <c r="A1082" s="200">
        <v>2160203</v>
      </c>
      <c r="B1082" s="200" t="s">
        <v>347</v>
      </c>
      <c r="C1082" s="58">
        <v>0</v>
      </c>
      <c r="D1082" s="58">
        <v>0</v>
      </c>
      <c r="E1082" s="58">
        <f t="shared" si="32"/>
        <v>0</v>
      </c>
      <c r="F1082" s="26" t="str">
        <f t="shared" si="33"/>
        <v/>
      </c>
    </row>
    <row r="1083" s="191" customFormat="true" ht="17" customHeight="true" spans="1:6">
      <c r="A1083" s="200">
        <v>2160216</v>
      </c>
      <c r="B1083" s="200" t="s">
        <v>1158</v>
      </c>
      <c r="C1083" s="58">
        <v>0</v>
      </c>
      <c r="D1083" s="58">
        <v>0</v>
      </c>
      <c r="E1083" s="58">
        <f t="shared" si="32"/>
        <v>0</v>
      </c>
      <c r="F1083" s="26" t="str">
        <f t="shared" si="33"/>
        <v/>
      </c>
    </row>
    <row r="1084" s="191" customFormat="true" ht="17" customHeight="true" spans="1:6">
      <c r="A1084" s="200">
        <v>2160217</v>
      </c>
      <c r="B1084" s="200" t="s">
        <v>1159</v>
      </c>
      <c r="C1084" s="58">
        <v>0</v>
      </c>
      <c r="D1084" s="58">
        <v>0</v>
      </c>
      <c r="E1084" s="58">
        <f t="shared" si="32"/>
        <v>0</v>
      </c>
      <c r="F1084" s="26" t="str">
        <f t="shared" si="33"/>
        <v/>
      </c>
    </row>
    <row r="1085" s="191" customFormat="true" ht="17" customHeight="true" spans="1:6">
      <c r="A1085" s="200">
        <v>2160218</v>
      </c>
      <c r="B1085" s="200" t="s">
        <v>1160</v>
      </c>
      <c r="C1085" s="58">
        <v>0</v>
      </c>
      <c r="D1085" s="58">
        <v>0</v>
      </c>
      <c r="E1085" s="58">
        <f t="shared" si="32"/>
        <v>0</v>
      </c>
      <c r="F1085" s="26" t="str">
        <f t="shared" si="33"/>
        <v/>
      </c>
    </row>
    <row r="1086" s="191" customFormat="true" ht="17" customHeight="true" spans="1:6">
      <c r="A1086" s="200">
        <v>2160219</v>
      </c>
      <c r="B1086" s="200" t="s">
        <v>1161</v>
      </c>
      <c r="C1086" s="58">
        <v>18</v>
      </c>
      <c r="D1086" s="58">
        <v>0</v>
      </c>
      <c r="E1086" s="58">
        <f t="shared" si="32"/>
        <v>-18</v>
      </c>
      <c r="F1086" s="26">
        <f t="shared" si="33"/>
        <v>-100</v>
      </c>
    </row>
    <row r="1087" s="191" customFormat="true" ht="17" customHeight="true" spans="1:6">
      <c r="A1087" s="200">
        <v>2160250</v>
      </c>
      <c r="B1087" s="200" t="s">
        <v>354</v>
      </c>
      <c r="C1087" s="58">
        <v>0</v>
      </c>
      <c r="D1087" s="58">
        <v>0</v>
      </c>
      <c r="E1087" s="58">
        <f t="shared" si="32"/>
        <v>0</v>
      </c>
      <c r="F1087" s="26" t="str">
        <f t="shared" si="33"/>
        <v/>
      </c>
    </row>
    <row r="1088" s="191" customFormat="true" ht="17" customHeight="true" spans="1:6">
      <c r="A1088" s="200">
        <v>2160299</v>
      </c>
      <c r="B1088" s="200" t="s">
        <v>1162</v>
      </c>
      <c r="C1088" s="58">
        <v>155</v>
      </c>
      <c r="D1088" s="58">
        <v>43</v>
      </c>
      <c r="E1088" s="58">
        <f t="shared" si="32"/>
        <v>-112</v>
      </c>
      <c r="F1088" s="26">
        <f t="shared" si="33"/>
        <v>-72.3</v>
      </c>
    </row>
    <row r="1089" s="51" customFormat="true" spans="1:6">
      <c r="A1089" s="200">
        <v>21606</v>
      </c>
      <c r="B1089" s="202" t="s">
        <v>1163</v>
      </c>
      <c r="C1089" s="201">
        <f>SUM(C1090:C1094)</f>
        <v>0</v>
      </c>
      <c r="D1089" s="201">
        <v>100</v>
      </c>
      <c r="E1089" s="201">
        <f t="shared" si="32"/>
        <v>100</v>
      </c>
      <c r="F1089" s="24" t="str">
        <f t="shared" si="33"/>
        <v/>
      </c>
    </row>
    <row r="1090" s="191" customFormat="true" ht="17" customHeight="true" spans="1:6">
      <c r="A1090" s="200">
        <v>2160601</v>
      </c>
      <c r="B1090" s="200" t="s">
        <v>345</v>
      </c>
      <c r="C1090" s="58">
        <v>0</v>
      </c>
      <c r="D1090" s="58">
        <v>0</v>
      </c>
      <c r="E1090" s="58">
        <f t="shared" si="32"/>
        <v>0</v>
      </c>
      <c r="F1090" s="26" t="str">
        <f t="shared" si="33"/>
        <v/>
      </c>
    </row>
    <row r="1091" s="191" customFormat="true" ht="17" customHeight="true" spans="1:6">
      <c r="A1091" s="200">
        <v>2160602</v>
      </c>
      <c r="B1091" s="200" t="s">
        <v>346</v>
      </c>
      <c r="C1091" s="58">
        <v>0</v>
      </c>
      <c r="D1091" s="58">
        <v>0</v>
      </c>
      <c r="E1091" s="58">
        <f t="shared" si="32"/>
        <v>0</v>
      </c>
      <c r="F1091" s="26" t="str">
        <f t="shared" si="33"/>
        <v/>
      </c>
    </row>
    <row r="1092" s="191" customFormat="true" ht="17" customHeight="true" spans="1:6">
      <c r="A1092" s="200">
        <v>2160603</v>
      </c>
      <c r="B1092" s="200" t="s">
        <v>347</v>
      </c>
      <c r="C1092" s="58">
        <v>0</v>
      </c>
      <c r="D1092" s="58">
        <v>0</v>
      </c>
      <c r="E1092" s="58">
        <f t="shared" si="32"/>
        <v>0</v>
      </c>
      <c r="F1092" s="26" t="str">
        <f t="shared" si="33"/>
        <v/>
      </c>
    </row>
    <row r="1093" s="191" customFormat="true" ht="17" customHeight="true" spans="1:6">
      <c r="A1093" s="200">
        <v>2160607</v>
      </c>
      <c r="B1093" s="200" t="s">
        <v>1164</v>
      </c>
      <c r="C1093" s="58">
        <v>0</v>
      </c>
      <c r="D1093" s="58">
        <v>0</v>
      </c>
      <c r="E1093" s="58">
        <f t="shared" ref="E1093:E1156" si="34">D1093-C1093</f>
        <v>0</v>
      </c>
      <c r="F1093" s="26" t="str">
        <f t="shared" ref="F1093:F1156" si="35">IF(C1093&lt;&gt;0,ROUND(100*(D1093/C1093-1),1),"")</f>
        <v/>
      </c>
    </row>
    <row r="1094" s="191" customFormat="true" ht="17" customHeight="true" spans="1:6">
      <c r="A1094" s="200">
        <v>2160699</v>
      </c>
      <c r="B1094" s="200" t="s">
        <v>1165</v>
      </c>
      <c r="C1094" s="58">
        <v>0</v>
      </c>
      <c r="D1094" s="58">
        <v>100</v>
      </c>
      <c r="E1094" s="58">
        <f t="shared" si="34"/>
        <v>100</v>
      </c>
      <c r="F1094" s="26" t="str">
        <f t="shared" si="35"/>
        <v/>
      </c>
    </row>
    <row r="1095" s="51" customFormat="true" spans="1:6">
      <c r="A1095" s="200">
        <v>21699</v>
      </c>
      <c r="B1095" s="202" t="s">
        <v>1166</v>
      </c>
      <c r="C1095" s="201">
        <f>SUM(C1096:C1097)</f>
        <v>0</v>
      </c>
      <c r="D1095" s="201">
        <v>3</v>
      </c>
      <c r="E1095" s="201">
        <f t="shared" si="34"/>
        <v>3</v>
      </c>
      <c r="F1095" s="24" t="str">
        <f t="shared" si="35"/>
        <v/>
      </c>
    </row>
    <row r="1096" s="191" customFormat="true" ht="17" customHeight="true" spans="1:6">
      <c r="A1096" s="200">
        <v>2169901</v>
      </c>
      <c r="B1096" s="200" t="s">
        <v>1167</v>
      </c>
      <c r="C1096" s="58">
        <v>0</v>
      </c>
      <c r="D1096" s="58">
        <v>0</v>
      </c>
      <c r="E1096" s="58">
        <f t="shared" si="34"/>
        <v>0</v>
      </c>
      <c r="F1096" s="26" t="str">
        <f t="shared" si="35"/>
        <v/>
      </c>
    </row>
    <row r="1097" s="191" customFormat="true" ht="17" customHeight="true" spans="1:6">
      <c r="A1097" s="200">
        <v>2169999</v>
      </c>
      <c r="B1097" s="200" t="s">
        <v>1168</v>
      </c>
      <c r="C1097" s="58">
        <v>0</v>
      </c>
      <c r="D1097" s="58">
        <v>3</v>
      </c>
      <c r="E1097" s="58">
        <f t="shared" si="34"/>
        <v>3</v>
      </c>
      <c r="F1097" s="26" t="str">
        <f t="shared" si="35"/>
        <v/>
      </c>
    </row>
    <row r="1098" s="51" customFormat="true" spans="1:6">
      <c r="A1098" s="202">
        <v>217</v>
      </c>
      <c r="B1098" s="202" t="s">
        <v>1169</v>
      </c>
      <c r="C1098" s="201">
        <f>SUM(C1099,C1106,C1116,C1122,C1125)</f>
        <v>112</v>
      </c>
      <c r="D1098" s="201">
        <f>SUM(D1099,D1106,D1116,D1122,D1125)</f>
        <v>1602</v>
      </c>
      <c r="E1098" s="201">
        <f t="shared" si="34"/>
        <v>1490</v>
      </c>
      <c r="F1098" s="24">
        <f t="shared" si="35"/>
        <v>1330.4</v>
      </c>
    </row>
    <row r="1099" s="51" customFormat="true" spans="1:6">
      <c r="A1099" s="200">
        <v>21701</v>
      </c>
      <c r="B1099" s="202" t="s">
        <v>1170</v>
      </c>
      <c r="C1099" s="201">
        <f>SUM(C1100:C1105)</f>
        <v>0</v>
      </c>
      <c r="D1099" s="201"/>
      <c r="E1099" s="201">
        <f t="shared" si="34"/>
        <v>0</v>
      </c>
      <c r="F1099" s="24" t="str">
        <f t="shared" si="35"/>
        <v/>
      </c>
    </row>
    <row r="1100" s="191" customFormat="true" ht="17" customHeight="true" spans="1:6">
      <c r="A1100" s="200">
        <v>2170101</v>
      </c>
      <c r="B1100" s="200" t="s">
        <v>345</v>
      </c>
      <c r="C1100" s="58">
        <v>0</v>
      </c>
      <c r="D1100" s="58">
        <v>0</v>
      </c>
      <c r="E1100" s="58">
        <f t="shared" si="34"/>
        <v>0</v>
      </c>
      <c r="F1100" s="26" t="str">
        <f t="shared" si="35"/>
        <v/>
      </c>
    </row>
    <row r="1101" s="191" customFormat="true" ht="17" customHeight="true" spans="1:6">
      <c r="A1101" s="200">
        <v>2170102</v>
      </c>
      <c r="B1101" s="200" t="s">
        <v>346</v>
      </c>
      <c r="C1101" s="58">
        <v>0</v>
      </c>
      <c r="D1101" s="58">
        <v>0</v>
      </c>
      <c r="E1101" s="58">
        <f t="shared" si="34"/>
        <v>0</v>
      </c>
      <c r="F1101" s="26" t="str">
        <f t="shared" si="35"/>
        <v/>
      </c>
    </row>
    <row r="1102" s="191" customFormat="true" ht="17" customHeight="true" spans="1:6">
      <c r="A1102" s="200">
        <v>2170103</v>
      </c>
      <c r="B1102" s="200" t="s">
        <v>347</v>
      </c>
      <c r="C1102" s="58">
        <v>0</v>
      </c>
      <c r="D1102" s="58">
        <v>0</v>
      </c>
      <c r="E1102" s="58">
        <f t="shared" si="34"/>
        <v>0</v>
      </c>
      <c r="F1102" s="26" t="str">
        <f t="shared" si="35"/>
        <v/>
      </c>
    </row>
    <row r="1103" s="191" customFormat="true" ht="17" customHeight="true" spans="1:6">
      <c r="A1103" s="200">
        <v>2170104</v>
      </c>
      <c r="B1103" s="200" t="s">
        <v>1171</v>
      </c>
      <c r="C1103" s="58">
        <v>0</v>
      </c>
      <c r="D1103" s="58">
        <v>0</v>
      </c>
      <c r="E1103" s="58">
        <f t="shared" si="34"/>
        <v>0</v>
      </c>
      <c r="F1103" s="26" t="str">
        <f t="shared" si="35"/>
        <v/>
      </c>
    </row>
    <row r="1104" s="191" customFormat="true" ht="17" customHeight="true" spans="1:6">
      <c r="A1104" s="200">
        <v>2170150</v>
      </c>
      <c r="B1104" s="200" t="s">
        <v>354</v>
      </c>
      <c r="C1104" s="58">
        <v>0</v>
      </c>
      <c r="D1104" s="58">
        <v>0</v>
      </c>
      <c r="E1104" s="58">
        <f t="shared" si="34"/>
        <v>0</v>
      </c>
      <c r="F1104" s="26" t="str">
        <f t="shared" si="35"/>
        <v/>
      </c>
    </row>
    <row r="1105" s="191" customFormat="true" ht="17" customHeight="true" spans="1:6">
      <c r="A1105" s="200">
        <v>2170199</v>
      </c>
      <c r="B1105" s="200" t="s">
        <v>1172</v>
      </c>
      <c r="C1105" s="58">
        <v>0</v>
      </c>
      <c r="D1105" s="58">
        <v>0</v>
      </c>
      <c r="E1105" s="58">
        <f t="shared" si="34"/>
        <v>0</v>
      </c>
      <c r="F1105" s="26" t="str">
        <f t="shared" si="35"/>
        <v/>
      </c>
    </row>
    <row r="1106" s="51" customFormat="true" spans="1:6">
      <c r="A1106" s="200">
        <v>21702</v>
      </c>
      <c r="B1106" s="202" t="s">
        <v>1173</v>
      </c>
      <c r="C1106" s="201">
        <f>SUM(C1107:C1115)</f>
        <v>0</v>
      </c>
      <c r="D1106" s="201"/>
      <c r="E1106" s="201">
        <f t="shared" si="34"/>
        <v>0</v>
      </c>
      <c r="F1106" s="24" t="str">
        <f t="shared" si="35"/>
        <v/>
      </c>
    </row>
    <row r="1107" s="191" customFormat="true" ht="17" customHeight="true" spans="1:6">
      <c r="A1107" s="200">
        <v>2170201</v>
      </c>
      <c r="B1107" s="200" t="s">
        <v>1174</v>
      </c>
      <c r="C1107" s="58">
        <v>0</v>
      </c>
      <c r="D1107" s="58">
        <v>0</v>
      </c>
      <c r="E1107" s="58">
        <f t="shared" si="34"/>
        <v>0</v>
      </c>
      <c r="F1107" s="26" t="str">
        <f t="shared" si="35"/>
        <v/>
      </c>
    </row>
    <row r="1108" s="191" customFormat="true" ht="17" customHeight="true" spans="1:6">
      <c r="A1108" s="200">
        <v>2170202</v>
      </c>
      <c r="B1108" s="200" t="s">
        <v>1175</v>
      </c>
      <c r="C1108" s="58">
        <v>0</v>
      </c>
      <c r="D1108" s="58">
        <v>0</v>
      </c>
      <c r="E1108" s="58">
        <f t="shared" si="34"/>
        <v>0</v>
      </c>
      <c r="F1108" s="26" t="str">
        <f t="shared" si="35"/>
        <v/>
      </c>
    </row>
    <row r="1109" s="191" customFormat="true" ht="17" customHeight="true" spans="1:6">
      <c r="A1109" s="200">
        <v>2170203</v>
      </c>
      <c r="B1109" s="200" t="s">
        <v>1176</v>
      </c>
      <c r="C1109" s="58">
        <v>0</v>
      </c>
      <c r="D1109" s="58">
        <v>0</v>
      </c>
      <c r="E1109" s="58">
        <f t="shared" si="34"/>
        <v>0</v>
      </c>
      <c r="F1109" s="26" t="str">
        <f t="shared" si="35"/>
        <v/>
      </c>
    </row>
    <row r="1110" s="191" customFormat="true" ht="17" customHeight="true" spans="1:6">
      <c r="A1110" s="200">
        <v>2170204</v>
      </c>
      <c r="B1110" s="200" t="s">
        <v>1177</v>
      </c>
      <c r="C1110" s="58">
        <v>0</v>
      </c>
      <c r="D1110" s="58">
        <v>0</v>
      </c>
      <c r="E1110" s="58">
        <f t="shared" si="34"/>
        <v>0</v>
      </c>
      <c r="F1110" s="26" t="str">
        <f t="shared" si="35"/>
        <v/>
      </c>
    </row>
    <row r="1111" s="191" customFormat="true" ht="17" customHeight="true" spans="1:6">
      <c r="A1111" s="200">
        <v>2170205</v>
      </c>
      <c r="B1111" s="200" t="s">
        <v>1178</v>
      </c>
      <c r="C1111" s="58">
        <v>0</v>
      </c>
      <c r="D1111" s="58">
        <v>0</v>
      </c>
      <c r="E1111" s="58">
        <f t="shared" si="34"/>
        <v>0</v>
      </c>
      <c r="F1111" s="26" t="str">
        <f t="shared" si="35"/>
        <v/>
      </c>
    </row>
    <row r="1112" s="191" customFormat="true" ht="17" customHeight="true" spans="1:6">
      <c r="A1112" s="200">
        <v>2170206</v>
      </c>
      <c r="B1112" s="200" t="s">
        <v>1179</v>
      </c>
      <c r="C1112" s="58">
        <v>0</v>
      </c>
      <c r="D1112" s="58">
        <v>0</v>
      </c>
      <c r="E1112" s="58">
        <f t="shared" si="34"/>
        <v>0</v>
      </c>
      <c r="F1112" s="26" t="str">
        <f t="shared" si="35"/>
        <v/>
      </c>
    </row>
    <row r="1113" s="191" customFormat="true" ht="17" customHeight="true" spans="1:6">
      <c r="A1113" s="200">
        <v>2170207</v>
      </c>
      <c r="B1113" s="200" t="s">
        <v>1180</v>
      </c>
      <c r="C1113" s="58">
        <v>0</v>
      </c>
      <c r="D1113" s="58">
        <v>0</v>
      </c>
      <c r="E1113" s="58">
        <f t="shared" si="34"/>
        <v>0</v>
      </c>
      <c r="F1113" s="26" t="str">
        <f t="shared" si="35"/>
        <v/>
      </c>
    </row>
    <row r="1114" s="191" customFormat="true" ht="17" customHeight="true" spans="1:6">
      <c r="A1114" s="200">
        <v>2170208</v>
      </c>
      <c r="B1114" s="200" t="s">
        <v>1181</v>
      </c>
      <c r="C1114" s="58">
        <v>0</v>
      </c>
      <c r="D1114" s="58">
        <v>0</v>
      </c>
      <c r="E1114" s="58">
        <f t="shared" si="34"/>
        <v>0</v>
      </c>
      <c r="F1114" s="26" t="str">
        <f t="shared" si="35"/>
        <v/>
      </c>
    </row>
    <row r="1115" s="191" customFormat="true" ht="17" customHeight="true" spans="1:6">
      <c r="A1115" s="200">
        <v>2170299</v>
      </c>
      <c r="B1115" s="200" t="s">
        <v>1182</v>
      </c>
      <c r="C1115" s="58">
        <v>0</v>
      </c>
      <c r="D1115" s="58">
        <v>0</v>
      </c>
      <c r="E1115" s="58">
        <f t="shared" si="34"/>
        <v>0</v>
      </c>
      <c r="F1115" s="26" t="str">
        <f t="shared" si="35"/>
        <v/>
      </c>
    </row>
    <row r="1116" s="51" customFormat="true" spans="1:6">
      <c r="A1116" s="200">
        <v>21703</v>
      </c>
      <c r="B1116" s="202" t="s">
        <v>1183</v>
      </c>
      <c r="C1116" s="201">
        <v>112</v>
      </c>
      <c r="D1116" s="201">
        <v>1602</v>
      </c>
      <c r="E1116" s="201">
        <f t="shared" si="34"/>
        <v>1490</v>
      </c>
      <c r="F1116" s="24">
        <f t="shared" si="35"/>
        <v>1330.4</v>
      </c>
    </row>
    <row r="1117" s="191" customFormat="true" ht="17" customHeight="true" spans="1:6">
      <c r="A1117" s="200">
        <v>2170301</v>
      </c>
      <c r="B1117" s="200" t="s">
        <v>1184</v>
      </c>
      <c r="C1117" s="58">
        <v>0</v>
      </c>
      <c r="D1117" s="58">
        <v>0</v>
      </c>
      <c r="E1117" s="58">
        <f t="shared" si="34"/>
        <v>0</v>
      </c>
      <c r="F1117" s="26" t="str">
        <f t="shared" si="35"/>
        <v/>
      </c>
    </row>
    <row r="1118" s="191" customFormat="true" ht="17" customHeight="true" spans="1:6">
      <c r="A1118" s="200">
        <v>2170302</v>
      </c>
      <c r="B1118" s="200" t="s">
        <v>1185</v>
      </c>
      <c r="C1118" s="58">
        <v>112</v>
      </c>
      <c r="D1118" s="58">
        <v>1602</v>
      </c>
      <c r="E1118" s="58">
        <f t="shared" si="34"/>
        <v>1490</v>
      </c>
      <c r="F1118" s="26">
        <f t="shared" si="35"/>
        <v>1330.4</v>
      </c>
    </row>
    <row r="1119" s="191" customFormat="true" ht="17" customHeight="true" spans="1:6">
      <c r="A1119" s="200">
        <v>2170303</v>
      </c>
      <c r="B1119" s="200" t="s">
        <v>1186</v>
      </c>
      <c r="C1119" s="58">
        <v>0</v>
      </c>
      <c r="D1119" s="58">
        <v>0</v>
      </c>
      <c r="E1119" s="58">
        <f t="shared" si="34"/>
        <v>0</v>
      </c>
      <c r="F1119" s="26" t="str">
        <f t="shared" si="35"/>
        <v/>
      </c>
    </row>
    <row r="1120" s="191" customFormat="true" ht="17" customHeight="true" spans="1:6">
      <c r="A1120" s="200">
        <v>2170304</v>
      </c>
      <c r="B1120" s="200" t="s">
        <v>1187</v>
      </c>
      <c r="C1120" s="58">
        <v>0</v>
      </c>
      <c r="D1120" s="58">
        <v>0</v>
      </c>
      <c r="E1120" s="58">
        <f t="shared" si="34"/>
        <v>0</v>
      </c>
      <c r="F1120" s="26" t="str">
        <f t="shared" si="35"/>
        <v/>
      </c>
    </row>
    <row r="1121" s="191" customFormat="true" ht="17" customHeight="true" spans="1:6">
      <c r="A1121" s="200">
        <v>2170399</v>
      </c>
      <c r="B1121" s="200" t="s">
        <v>1188</v>
      </c>
      <c r="C1121" s="58">
        <v>0</v>
      </c>
      <c r="D1121" s="58">
        <v>0</v>
      </c>
      <c r="E1121" s="58">
        <f t="shared" si="34"/>
        <v>0</v>
      </c>
      <c r="F1121" s="26" t="str">
        <f t="shared" si="35"/>
        <v/>
      </c>
    </row>
    <row r="1122" s="51" customFormat="true" spans="1:6">
      <c r="A1122" s="200">
        <v>21704</v>
      </c>
      <c r="B1122" s="202" t="s">
        <v>1189</v>
      </c>
      <c r="C1122" s="201">
        <f>SUM(C1123:C1124)</f>
        <v>0</v>
      </c>
      <c r="D1122" s="201"/>
      <c r="E1122" s="201">
        <f t="shared" si="34"/>
        <v>0</v>
      </c>
      <c r="F1122" s="24" t="str">
        <f t="shared" si="35"/>
        <v/>
      </c>
    </row>
    <row r="1123" s="191" customFormat="true" ht="17" customHeight="true" spans="1:6">
      <c r="A1123" s="200">
        <v>2170401</v>
      </c>
      <c r="B1123" s="200" t="s">
        <v>1190</v>
      </c>
      <c r="C1123" s="58">
        <v>0</v>
      </c>
      <c r="D1123" s="58">
        <v>0</v>
      </c>
      <c r="E1123" s="58">
        <f t="shared" si="34"/>
        <v>0</v>
      </c>
      <c r="F1123" s="26" t="str">
        <f t="shared" si="35"/>
        <v/>
      </c>
    </row>
    <row r="1124" s="191" customFormat="true" ht="17" customHeight="true" spans="1:6">
      <c r="A1124" s="200">
        <v>2170499</v>
      </c>
      <c r="B1124" s="200" t="s">
        <v>1191</v>
      </c>
      <c r="C1124" s="58">
        <v>0</v>
      </c>
      <c r="D1124" s="58">
        <v>0</v>
      </c>
      <c r="E1124" s="58">
        <f t="shared" si="34"/>
        <v>0</v>
      </c>
      <c r="F1124" s="26" t="str">
        <f t="shared" si="35"/>
        <v/>
      </c>
    </row>
    <row r="1125" s="51" customFormat="true" spans="1:6">
      <c r="A1125" s="200">
        <v>21799</v>
      </c>
      <c r="B1125" s="202" t="s">
        <v>1192</v>
      </c>
      <c r="C1125" s="201">
        <f>SUM(C1126:C1127)</f>
        <v>0</v>
      </c>
      <c r="D1125" s="201"/>
      <c r="E1125" s="201">
        <f t="shared" si="34"/>
        <v>0</v>
      </c>
      <c r="F1125" s="24" t="str">
        <f t="shared" si="35"/>
        <v/>
      </c>
    </row>
    <row r="1126" s="191" customFormat="true" ht="17" customHeight="true" spans="1:6">
      <c r="A1126" s="200">
        <v>2179902</v>
      </c>
      <c r="B1126" s="200" t="s">
        <v>1193</v>
      </c>
      <c r="C1126" s="58">
        <v>0</v>
      </c>
      <c r="D1126" s="58">
        <v>0</v>
      </c>
      <c r="E1126" s="58">
        <f t="shared" si="34"/>
        <v>0</v>
      </c>
      <c r="F1126" s="26" t="str">
        <f t="shared" si="35"/>
        <v/>
      </c>
    </row>
    <row r="1127" s="191" customFormat="true" ht="17" customHeight="true" spans="1:6">
      <c r="A1127" s="200">
        <v>2179999</v>
      </c>
      <c r="B1127" s="200" t="s">
        <v>1194</v>
      </c>
      <c r="C1127" s="58">
        <v>0</v>
      </c>
      <c r="D1127" s="58">
        <v>0</v>
      </c>
      <c r="E1127" s="58">
        <f t="shared" si="34"/>
        <v>0</v>
      </c>
      <c r="F1127" s="26" t="str">
        <f t="shared" si="35"/>
        <v/>
      </c>
    </row>
    <row r="1128" s="51" customFormat="true" spans="1:6">
      <c r="A1128" s="202">
        <v>219</v>
      </c>
      <c r="B1128" s="202" t="s">
        <v>1195</v>
      </c>
      <c r="C1128" s="201">
        <f>SUM(C1129:C1137)</f>
        <v>0</v>
      </c>
      <c r="D1128" s="201"/>
      <c r="E1128" s="201">
        <f t="shared" si="34"/>
        <v>0</v>
      </c>
      <c r="F1128" s="24" t="str">
        <f t="shared" si="35"/>
        <v/>
      </c>
    </row>
    <row r="1129" s="51" customFormat="true" spans="1:6">
      <c r="A1129" s="200">
        <v>21901</v>
      </c>
      <c r="B1129" s="202" t="s">
        <v>1196</v>
      </c>
      <c r="C1129" s="201">
        <v>0</v>
      </c>
      <c r="D1129" s="201"/>
      <c r="E1129" s="201">
        <f t="shared" si="34"/>
        <v>0</v>
      </c>
      <c r="F1129" s="24" t="str">
        <f t="shared" si="35"/>
        <v/>
      </c>
    </row>
    <row r="1130" s="51" customFormat="true" spans="1:6">
      <c r="A1130" s="200">
        <v>21902</v>
      </c>
      <c r="B1130" s="202" t="s">
        <v>1197</v>
      </c>
      <c r="C1130" s="201">
        <v>0</v>
      </c>
      <c r="D1130" s="201"/>
      <c r="E1130" s="201">
        <f t="shared" si="34"/>
        <v>0</v>
      </c>
      <c r="F1130" s="24" t="str">
        <f t="shared" si="35"/>
        <v/>
      </c>
    </row>
    <row r="1131" s="51" customFormat="true" spans="1:6">
      <c r="A1131" s="200">
        <v>21903</v>
      </c>
      <c r="B1131" s="202" t="s">
        <v>1198</v>
      </c>
      <c r="C1131" s="201">
        <v>0</v>
      </c>
      <c r="D1131" s="201"/>
      <c r="E1131" s="201">
        <f t="shared" si="34"/>
        <v>0</v>
      </c>
      <c r="F1131" s="24" t="str">
        <f t="shared" si="35"/>
        <v/>
      </c>
    </row>
    <row r="1132" s="51" customFormat="true" spans="1:6">
      <c r="A1132" s="200">
        <v>21904</v>
      </c>
      <c r="B1132" s="202" t="s">
        <v>1199</v>
      </c>
      <c r="C1132" s="201">
        <v>0</v>
      </c>
      <c r="D1132" s="201"/>
      <c r="E1132" s="201">
        <f t="shared" si="34"/>
        <v>0</v>
      </c>
      <c r="F1132" s="24" t="str">
        <f t="shared" si="35"/>
        <v/>
      </c>
    </row>
    <row r="1133" s="51" customFormat="true" spans="1:6">
      <c r="A1133" s="200">
        <v>21905</v>
      </c>
      <c r="B1133" s="202" t="s">
        <v>1200</v>
      </c>
      <c r="C1133" s="201">
        <v>0</v>
      </c>
      <c r="D1133" s="201"/>
      <c r="E1133" s="201">
        <f t="shared" si="34"/>
        <v>0</v>
      </c>
      <c r="F1133" s="24" t="str">
        <f t="shared" si="35"/>
        <v/>
      </c>
    </row>
    <row r="1134" s="51" customFormat="true" spans="1:6">
      <c r="A1134" s="200">
        <v>21906</v>
      </c>
      <c r="B1134" s="202" t="s">
        <v>976</v>
      </c>
      <c r="C1134" s="201">
        <v>0</v>
      </c>
      <c r="D1134" s="201"/>
      <c r="E1134" s="201">
        <f t="shared" si="34"/>
        <v>0</v>
      </c>
      <c r="F1134" s="24" t="str">
        <f t="shared" si="35"/>
        <v/>
      </c>
    </row>
    <row r="1135" s="51" customFormat="true" spans="1:6">
      <c r="A1135" s="200">
        <v>21907</v>
      </c>
      <c r="B1135" s="202" t="s">
        <v>1201</v>
      </c>
      <c r="C1135" s="201">
        <v>0</v>
      </c>
      <c r="D1135" s="201"/>
      <c r="E1135" s="201">
        <f t="shared" si="34"/>
        <v>0</v>
      </c>
      <c r="F1135" s="24" t="str">
        <f t="shared" si="35"/>
        <v/>
      </c>
    </row>
    <row r="1136" s="51" customFormat="true" spans="1:6">
      <c r="A1136" s="200">
        <v>21908</v>
      </c>
      <c r="B1136" s="202" t="s">
        <v>1202</v>
      </c>
      <c r="C1136" s="201">
        <v>0</v>
      </c>
      <c r="D1136" s="201"/>
      <c r="E1136" s="201">
        <f t="shared" si="34"/>
        <v>0</v>
      </c>
      <c r="F1136" s="24" t="str">
        <f t="shared" si="35"/>
        <v/>
      </c>
    </row>
    <row r="1137" s="51" customFormat="true" spans="1:6">
      <c r="A1137" s="200">
        <v>21999</v>
      </c>
      <c r="B1137" s="202" t="s">
        <v>1203</v>
      </c>
      <c r="C1137" s="201">
        <v>0</v>
      </c>
      <c r="D1137" s="201"/>
      <c r="E1137" s="201">
        <f t="shared" si="34"/>
        <v>0</v>
      </c>
      <c r="F1137" s="24" t="str">
        <f t="shared" si="35"/>
        <v/>
      </c>
    </row>
    <row r="1138" s="51" customFormat="true" spans="1:6">
      <c r="A1138" s="202">
        <v>220</v>
      </c>
      <c r="B1138" s="202" t="s">
        <v>1204</v>
      </c>
      <c r="C1138" s="201">
        <f>SUM(C1139,C1166,C1181)</f>
        <v>1266</v>
      </c>
      <c r="D1138" s="201">
        <f>SUM(D1139,D1166,D1181)</f>
        <v>2003</v>
      </c>
      <c r="E1138" s="201">
        <f t="shared" si="34"/>
        <v>737</v>
      </c>
      <c r="F1138" s="24">
        <f t="shared" si="35"/>
        <v>58.2</v>
      </c>
    </row>
    <row r="1139" s="51" customFormat="true" spans="1:6">
      <c r="A1139" s="200">
        <v>22001</v>
      </c>
      <c r="B1139" s="202" t="s">
        <v>1205</v>
      </c>
      <c r="C1139" s="201">
        <v>1169</v>
      </c>
      <c r="D1139" s="201">
        <v>1960</v>
      </c>
      <c r="E1139" s="201">
        <f t="shared" si="34"/>
        <v>791</v>
      </c>
      <c r="F1139" s="24">
        <f t="shared" si="35"/>
        <v>67.7</v>
      </c>
    </row>
    <row r="1140" s="191" customFormat="true" ht="17" customHeight="true" spans="1:6">
      <c r="A1140" s="200">
        <v>2200101</v>
      </c>
      <c r="B1140" s="200" t="s">
        <v>345</v>
      </c>
      <c r="C1140" s="58">
        <v>482</v>
      </c>
      <c r="D1140" s="58">
        <v>907</v>
      </c>
      <c r="E1140" s="58">
        <f t="shared" si="34"/>
        <v>425</v>
      </c>
      <c r="F1140" s="26">
        <f t="shared" si="35"/>
        <v>88.2</v>
      </c>
    </row>
    <row r="1141" s="191" customFormat="true" ht="17" customHeight="true" spans="1:6">
      <c r="A1141" s="200">
        <v>2200102</v>
      </c>
      <c r="B1141" s="200" t="s">
        <v>346</v>
      </c>
      <c r="C1141" s="58">
        <v>5</v>
      </c>
      <c r="D1141" s="58">
        <v>0</v>
      </c>
      <c r="E1141" s="58">
        <f t="shared" si="34"/>
        <v>-5</v>
      </c>
      <c r="F1141" s="26">
        <f t="shared" si="35"/>
        <v>-100</v>
      </c>
    </row>
    <row r="1142" s="191" customFormat="true" ht="17" customHeight="true" spans="1:6">
      <c r="A1142" s="200">
        <v>2200103</v>
      </c>
      <c r="B1142" s="200" t="s">
        <v>347</v>
      </c>
      <c r="C1142" s="58">
        <v>0</v>
      </c>
      <c r="D1142" s="58">
        <v>0</v>
      </c>
      <c r="E1142" s="58">
        <f t="shared" si="34"/>
        <v>0</v>
      </c>
      <c r="F1142" s="26" t="str">
        <f t="shared" si="35"/>
        <v/>
      </c>
    </row>
    <row r="1143" s="191" customFormat="true" ht="17" customHeight="true" spans="1:6">
      <c r="A1143" s="200">
        <v>2200104</v>
      </c>
      <c r="B1143" s="200" t="s">
        <v>1206</v>
      </c>
      <c r="C1143" s="58">
        <v>0</v>
      </c>
      <c r="D1143" s="58">
        <v>113</v>
      </c>
      <c r="E1143" s="58">
        <f t="shared" si="34"/>
        <v>113</v>
      </c>
      <c r="F1143" s="26" t="str">
        <f t="shared" si="35"/>
        <v/>
      </c>
    </row>
    <row r="1144" s="191" customFormat="true" ht="17" customHeight="true" spans="1:6">
      <c r="A1144" s="200">
        <v>2200106</v>
      </c>
      <c r="B1144" s="200" t="s">
        <v>1207</v>
      </c>
      <c r="C1144" s="58">
        <v>15</v>
      </c>
      <c r="D1144" s="58">
        <v>135</v>
      </c>
      <c r="E1144" s="58">
        <f t="shared" si="34"/>
        <v>120</v>
      </c>
      <c r="F1144" s="26">
        <f t="shared" si="35"/>
        <v>800</v>
      </c>
    </row>
    <row r="1145" s="191" customFormat="true" ht="17" customHeight="true" spans="1:6">
      <c r="A1145" s="200">
        <v>2200107</v>
      </c>
      <c r="B1145" s="200" t="s">
        <v>1208</v>
      </c>
      <c r="C1145" s="58">
        <v>0</v>
      </c>
      <c r="D1145" s="58">
        <v>0</v>
      </c>
      <c r="E1145" s="58">
        <f t="shared" si="34"/>
        <v>0</v>
      </c>
      <c r="F1145" s="26" t="str">
        <f t="shared" si="35"/>
        <v/>
      </c>
    </row>
    <row r="1146" s="191" customFormat="true" ht="17" customHeight="true" spans="1:6">
      <c r="A1146" s="200">
        <v>2200108</v>
      </c>
      <c r="B1146" s="200" t="s">
        <v>1209</v>
      </c>
      <c r="C1146" s="58">
        <v>0</v>
      </c>
      <c r="D1146" s="58">
        <v>0</v>
      </c>
      <c r="E1146" s="58">
        <f t="shared" si="34"/>
        <v>0</v>
      </c>
      <c r="F1146" s="26" t="str">
        <f t="shared" si="35"/>
        <v/>
      </c>
    </row>
    <row r="1147" s="191" customFormat="true" ht="17" customHeight="true" spans="1:6">
      <c r="A1147" s="200">
        <v>2200109</v>
      </c>
      <c r="B1147" s="200" t="s">
        <v>1210</v>
      </c>
      <c r="C1147" s="58">
        <v>0</v>
      </c>
      <c r="D1147" s="58">
        <v>1</v>
      </c>
      <c r="E1147" s="58">
        <f t="shared" si="34"/>
        <v>1</v>
      </c>
      <c r="F1147" s="26" t="str">
        <f t="shared" si="35"/>
        <v/>
      </c>
    </row>
    <row r="1148" s="191" customFormat="true" ht="17" customHeight="true" spans="1:6">
      <c r="A1148" s="200">
        <v>2200112</v>
      </c>
      <c r="B1148" s="200" t="s">
        <v>1211</v>
      </c>
      <c r="C1148" s="58">
        <v>0</v>
      </c>
      <c r="D1148" s="58">
        <v>0</v>
      </c>
      <c r="E1148" s="58">
        <f t="shared" si="34"/>
        <v>0</v>
      </c>
      <c r="F1148" s="26" t="str">
        <f t="shared" si="35"/>
        <v/>
      </c>
    </row>
    <row r="1149" s="191" customFormat="true" ht="17" customHeight="true" spans="1:6">
      <c r="A1149" s="200">
        <v>2200113</v>
      </c>
      <c r="B1149" s="200" t="s">
        <v>1212</v>
      </c>
      <c r="C1149" s="58">
        <v>0</v>
      </c>
      <c r="D1149" s="58">
        <v>0</v>
      </c>
      <c r="E1149" s="58">
        <f t="shared" si="34"/>
        <v>0</v>
      </c>
      <c r="F1149" s="26" t="str">
        <f t="shared" si="35"/>
        <v/>
      </c>
    </row>
    <row r="1150" s="191" customFormat="true" ht="17" customHeight="true" spans="1:6">
      <c r="A1150" s="200">
        <v>2200114</v>
      </c>
      <c r="B1150" s="200" t="s">
        <v>1213</v>
      </c>
      <c r="C1150" s="58">
        <v>0</v>
      </c>
      <c r="D1150" s="58">
        <v>0</v>
      </c>
      <c r="E1150" s="58">
        <f t="shared" si="34"/>
        <v>0</v>
      </c>
      <c r="F1150" s="26" t="str">
        <f t="shared" si="35"/>
        <v/>
      </c>
    </row>
    <row r="1151" s="191" customFormat="true" ht="17" customHeight="true" spans="1:6">
      <c r="A1151" s="200">
        <v>2200115</v>
      </c>
      <c r="B1151" s="200" t="s">
        <v>1214</v>
      </c>
      <c r="C1151" s="58">
        <v>0</v>
      </c>
      <c r="D1151" s="58">
        <v>0</v>
      </c>
      <c r="E1151" s="58">
        <f t="shared" si="34"/>
        <v>0</v>
      </c>
      <c r="F1151" s="26" t="str">
        <f t="shared" si="35"/>
        <v/>
      </c>
    </row>
    <row r="1152" s="191" customFormat="true" ht="17" customHeight="true" spans="1:6">
      <c r="A1152" s="200">
        <v>2200116</v>
      </c>
      <c r="B1152" s="200" t="s">
        <v>1215</v>
      </c>
      <c r="C1152" s="58">
        <v>0</v>
      </c>
      <c r="D1152" s="58">
        <v>0</v>
      </c>
      <c r="E1152" s="58">
        <f t="shared" si="34"/>
        <v>0</v>
      </c>
      <c r="F1152" s="26" t="str">
        <f t="shared" si="35"/>
        <v/>
      </c>
    </row>
    <row r="1153" s="191" customFormat="true" ht="17" customHeight="true" spans="1:6">
      <c r="A1153" s="200">
        <v>2200119</v>
      </c>
      <c r="B1153" s="200" t="s">
        <v>1216</v>
      </c>
      <c r="C1153" s="58">
        <v>0</v>
      </c>
      <c r="D1153" s="58">
        <v>0</v>
      </c>
      <c r="E1153" s="58">
        <f t="shared" si="34"/>
        <v>0</v>
      </c>
      <c r="F1153" s="26" t="str">
        <f t="shared" si="35"/>
        <v/>
      </c>
    </row>
    <row r="1154" s="191" customFormat="true" ht="17" customHeight="true" spans="1:6">
      <c r="A1154" s="200">
        <v>2200120</v>
      </c>
      <c r="B1154" s="200" t="s">
        <v>1217</v>
      </c>
      <c r="C1154" s="58">
        <v>0</v>
      </c>
      <c r="D1154" s="58">
        <v>0</v>
      </c>
      <c r="E1154" s="58">
        <f t="shared" si="34"/>
        <v>0</v>
      </c>
      <c r="F1154" s="26" t="str">
        <f t="shared" si="35"/>
        <v/>
      </c>
    </row>
    <row r="1155" s="191" customFormat="true" ht="17" customHeight="true" spans="1:6">
      <c r="A1155" s="200">
        <v>2200121</v>
      </c>
      <c r="B1155" s="200" t="s">
        <v>1218</v>
      </c>
      <c r="C1155" s="58">
        <v>0</v>
      </c>
      <c r="D1155" s="58">
        <v>0</v>
      </c>
      <c r="E1155" s="58">
        <f t="shared" si="34"/>
        <v>0</v>
      </c>
      <c r="F1155" s="26" t="str">
        <f t="shared" si="35"/>
        <v/>
      </c>
    </row>
    <row r="1156" s="191" customFormat="true" ht="17" customHeight="true" spans="1:6">
      <c r="A1156" s="200">
        <v>2200122</v>
      </c>
      <c r="B1156" s="200" t="s">
        <v>1219</v>
      </c>
      <c r="C1156" s="58">
        <v>0</v>
      </c>
      <c r="D1156" s="58">
        <v>0</v>
      </c>
      <c r="E1156" s="58">
        <f t="shared" si="34"/>
        <v>0</v>
      </c>
      <c r="F1156" s="26" t="str">
        <f t="shared" si="35"/>
        <v/>
      </c>
    </row>
    <row r="1157" s="191" customFormat="true" ht="17" customHeight="true" spans="1:6">
      <c r="A1157" s="200">
        <v>2200123</v>
      </c>
      <c r="B1157" s="200" t="s">
        <v>1220</v>
      </c>
      <c r="C1157" s="58">
        <v>0</v>
      </c>
      <c r="D1157" s="58">
        <v>0</v>
      </c>
      <c r="E1157" s="58">
        <f t="shared" ref="E1157:E1220" si="36">D1157-C1157</f>
        <v>0</v>
      </c>
      <c r="F1157" s="26" t="str">
        <f t="shared" ref="F1157:F1220" si="37">IF(C1157&lt;&gt;0,ROUND(100*(D1157/C1157-1),1),"")</f>
        <v/>
      </c>
    </row>
    <row r="1158" s="191" customFormat="true" ht="17" customHeight="true" spans="1:6">
      <c r="A1158" s="200">
        <v>2200124</v>
      </c>
      <c r="B1158" s="200" t="s">
        <v>1221</v>
      </c>
      <c r="C1158" s="58">
        <v>0</v>
      </c>
      <c r="D1158" s="58">
        <v>0</v>
      </c>
      <c r="E1158" s="58">
        <f t="shared" si="36"/>
        <v>0</v>
      </c>
      <c r="F1158" s="26" t="str">
        <f t="shared" si="37"/>
        <v/>
      </c>
    </row>
    <row r="1159" s="191" customFormat="true" ht="17" customHeight="true" spans="1:6">
      <c r="A1159" s="200">
        <v>2200125</v>
      </c>
      <c r="B1159" s="200" t="s">
        <v>1222</v>
      </c>
      <c r="C1159" s="58">
        <v>0</v>
      </c>
      <c r="D1159" s="58">
        <v>0</v>
      </c>
      <c r="E1159" s="58">
        <f t="shared" si="36"/>
        <v>0</v>
      </c>
      <c r="F1159" s="26" t="str">
        <f t="shared" si="37"/>
        <v/>
      </c>
    </row>
    <row r="1160" s="191" customFormat="true" ht="17" customHeight="true" spans="1:6">
      <c r="A1160" s="200">
        <v>2200126</v>
      </c>
      <c r="B1160" s="200" t="s">
        <v>1223</v>
      </c>
      <c r="C1160" s="58">
        <v>0</v>
      </c>
      <c r="D1160" s="58">
        <v>0</v>
      </c>
      <c r="E1160" s="58">
        <f t="shared" si="36"/>
        <v>0</v>
      </c>
      <c r="F1160" s="26" t="str">
        <f t="shared" si="37"/>
        <v/>
      </c>
    </row>
    <row r="1161" s="191" customFormat="true" ht="17" customHeight="true" spans="1:6">
      <c r="A1161" s="200">
        <v>2200127</v>
      </c>
      <c r="B1161" s="200" t="s">
        <v>1224</v>
      </c>
      <c r="C1161" s="58">
        <v>0</v>
      </c>
      <c r="D1161" s="58">
        <v>0</v>
      </c>
      <c r="E1161" s="58">
        <f t="shared" si="36"/>
        <v>0</v>
      </c>
      <c r="F1161" s="26" t="str">
        <f t="shared" si="37"/>
        <v/>
      </c>
    </row>
    <row r="1162" s="191" customFormat="true" ht="17" customHeight="true" spans="1:6">
      <c r="A1162" s="200">
        <v>2200128</v>
      </c>
      <c r="B1162" s="200" t="s">
        <v>1225</v>
      </c>
      <c r="C1162" s="58">
        <v>0</v>
      </c>
      <c r="D1162" s="58">
        <v>0</v>
      </c>
      <c r="E1162" s="58">
        <f t="shared" si="36"/>
        <v>0</v>
      </c>
      <c r="F1162" s="26" t="str">
        <f t="shared" si="37"/>
        <v/>
      </c>
    </row>
    <row r="1163" s="191" customFormat="true" ht="17" customHeight="true" spans="1:6">
      <c r="A1163" s="200">
        <v>2200129</v>
      </c>
      <c r="B1163" s="200" t="s">
        <v>1226</v>
      </c>
      <c r="C1163" s="58">
        <v>0</v>
      </c>
      <c r="D1163" s="58">
        <v>0</v>
      </c>
      <c r="E1163" s="58">
        <f t="shared" si="36"/>
        <v>0</v>
      </c>
      <c r="F1163" s="26" t="str">
        <f t="shared" si="37"/>
        <v/>
      </c>
    </row>
    <row r="1164" s="191" customFormat="true" ht="17" customHeight="true" spans="1:6">
      <c r="A1164" s="200">
        <v>2200150</v>
      </c>
      <c r="B1164" s="200" t="s">
        <v>354</v>
      </c>
      <c r="C1164" s="58">
        <v>667</v>
      </c>
      <c r="D1164" s="58">
        <v>754</v>
      </c>
      <c r="E1164" s="58">
        <f t="shared" si="36"/>
        <v>87</v>
      </c>
      <c r="F1164" s="26">
        <f t="shared" si="37"/>
        <v>13</v>
      </c>
    </row>
    <row r="1165" s="191" customFormat="true" ht="17" customHeight="true" spans="1:6">
      <c r="A1165" s="200">
        <v>2200199</v>
      </c>
      <c r="B1165" s="200" t="s">
        <v>1227</v>
      </c>
      <c r="C1165" s="58">
        <v>0</v>
      </c>
      <c r="D1165" s="58">
        <v>50</v>
      </c>
      <c r="E1165" s="58">
        <f t="shared" si="36"/>
        <v>50</v>
      </c>
      <c r="F1165" s="26" t="str">
        <f t="shared" si="37"/>
        <v/>
      </c>
    </row>
    <row r="1166" s="51" customFormat="true" spans="1:6">
      <c r="A1166" s="200">
        <v>22005</v>
      </c>
      <c r="B1166" s="202" t="s">
        <v>1228</v>
      </c>
      <c r="C1166" s="201">
        <v>97</v>
      </c>
      <c r="D1166" s="201">
        <v>43</v>
      </c>
      <c r="E1166" s="201">
        <f t="shared" si="36"/>
        <v>-54</v>
      </c>
      <c r="F1166" s="24">
        <f t="shared" si="37"/>
        <v>-55.7</v>
      </c>
    </row>
    <row r="1167" s="191" customFormat="true" ht="17" customHeight="true" spans="1:6">
      <c r="A1167" s="200">
        <v>2200501</v>
      </c>
      <c r="B1167" s="200" t="s">
        <v>345</v>
      </c>
      <c r="C1167" s="58">
        <v>0</v>
      </c>
      <c r="D1167" s="58">
        <v>0</v>
      </c>
      <c r="E1167" s="58">
        <f t="shared" si="36"/>
        <v>0</v>
      </c>
      <c r="F1167" s="26" t="str">
        <f t="shared" si="37"/>
        <v/>
      </c>
    </row>
    <row r="1168" s="191" customFormat="true" ht="17" customHeight="true" spans="1:6">
      <c r="A1168" s="200">
        <v>2200502</v>
      </c>
      <c r="B1168" s="200" t="s">
        <v>346</v>
      </c>
      <c r="C1168" s="58">
        <v>0</v>
      </c>
      <c r="D1168" s="58">
        <v>0</v>
      </c>
      <c r="E1168" s="58">
        <f t="shared" si="36"/>
        <v>0</v>
      </c>
      <c r="F1168" s="26" t="str">
        <f t="shared" si="37"/>
        <v/>
      </c>
    </row>
    <row r="1169" s="191" customFormat="true" ht="17" customHeight="true" spans="1:6">
      <c r="A1169" s="200">
        <v>2200503</v>
      </c>
      <c r="B1169" s="200" t="s">
        <v>347</v>
      </c>
      <c r="C1169" s="58">
        <v>0</v>
      </c>
      <c r="D1169" s="58">
        <v>0</v>
      </c>
      <c r="E1169" s="58">
        <f t="shared" si="36"/>
        <v>0</v>
      </c>
      <c r="F1169" s="26" t="str">
        <f t="shared" si="37"/>
        <v/>
      </c>
    </row>
    <row r="1170" s="191" customFormat="true" ht="17" customHeight="true" spans="1:6">
      <c r="A1170" s="200">
        <v>2200504</v>
      </c>
      <c r="B1170" s="200" t="s">
        <v>1229</v>
      </c>
      <c r="C1170" s="58">
        <v>28</v>
      </c>
      <c r="D1170" s="58">
        <v>29</v>
      </c>
      <c r="E1170" s="58">
        <f t="shared" si="36"/>
        <v>1</v>
      </c>
      <c r="F1170" s="26">
        <f t="shared" si="37"/>
        <v>3.6</v>
      </c>
    </row>
    <row r="1171" s="191" customFormat="true" ht="17" customHeight="true" spans="1:6">
      <c r="A1171" s="200">
        <v>2200506</v>
      </c>
      <c r="B1171" s="200" t="s">
        <v>1230</v>
      </c>
      <c r="C1171" s="58">
        <v>0</v>
      </c>
      <c r="D1171" s="58">
        <v>0</v>
      </c>
      <c r="E1171" s="58">
        <f t="shared" si="36"/>
        <v>0</v>
      </c>
      <c r="F1171" s="26" t="str">
        <f t="shared" si="37"/>
        <v/>
      </c>
    </row>
    <row r="1172" s="191" customFormat="true" ht="17" customHeight="true" spans="1:6">
      <c r="A1172" s="200">
        <v>2200507</v>
      </c>
      <c r="B1172" s="200" t="s">
        <v>1231</v>
      </c>
      <c r="C1172" s="58">
        <v>0</v>
      </c>
      <c r="D1172" s="58">
        <v>0</v>
      </c>
      <c r="E1172" s="58">
        <f t="shared" si="36"/>
        <v>0</v>
      </c>
      <c r="F1172" s="26" t="str">
        <f t="shared" si="37"/>
        <v/>
      </c>
    </row>
    <row r="1173" s="191" customFormat="true" ht="17" customHeight="true" spans="1:6">
      <c r="A1173" s="200">
        <v>2200508</v>
      </c>
      <c r="B1173" s="200" t="s">
        <v>1232</v>
      </c>
      <c r="C1173" s="58">
        <v>0</v>
      </c>
      <c r="D1173" s="58">
        <v>0</v>
      </c>
      <c r="E1173" s="58">
        <f t="shared" si="36"/>
        <v>0</v>
      </c>
      <c r="F1173" s="26" t="str">
        <f t="shared" si="37"/>
        <v/>
      </c>
    </row>
    <row r="1174" s="191" customFormat="true" ht="17" customHeight="true" spans="1:6">
      <c r="A1174" s="200">
        <v>2200509</v>
      </c>
      <c r="B1174" s="200" t="s">
        <v>1233</v>
      </c>
      <c r="C1174" s="58">
        <v>0</v>
      </c>
      <c r="D1174" s="58">
        <v>0</v>
      </c>
      <c r="E1174" s="58">
        <f t="shared" si="36"/>
        <v>0</v>
      </c>
      <c r="F1174" s="26" t="str">
        <f t="shared" si="37"/>
        <v/>
      </c>
    </row>
    <row r="1175" s="191" customFormat="true" ht="17" customHeight="true" spans="1:6">
      <c r="A1175" s="200">
        <v>2200510</v>
      </c>
      <c r="B1175" s="200" t="s">
        <v>1234</v>
      </c>
      <c r="C1175" s="58">
        <v>0</v>
      </c>
      <c r="D1175" s="58">
        <v>0</v>
      </c>
      <c r="E1175" s="58">
        <f t="shared" si="36"/>
        <v>0</v>
      </c>
      <c r="F1175" s="26" t="str">
        <f t="shared" si="37"/>
        <v/>
      </c>
    </row>
    <row r="1176" s="191" customFormat="true" ht="17" customHeight="true" spans="1:6">
      <c r="A1176" s="200">
        <v>2200511</v>
      </c>
      <c r="B1176" s="200" t="s">
        <v>1235</v>
      </c>
      <c r="C1176" s="58">
        <v>0</v>
      </c>
      <c r="D1176" s="58">
        <v>0</v>
      </c>
      <c r="E1176" s="58">
        <f t="shared" si="36"/>
        <v>0</v>
      </c>
      <c r="F1176" s="26" t="str">
        <f t="shared" si="37"/>
        <v/>
      </c>
    </row>
    <row r="1177" s="191" customFormat="true" ht="17" customHeight="true" spans="1:6">
      <c r="A1177" s="200">
        <v>2200512</v>
      </c>
      <c r="B1177" s="200" t="s">
        <v>1236</v>
      </c>
      <c r="C1177" s="58">
        <v>0</v>
      </c>
      <c r="D1177" s="58">
        <v>0</v>
      </c>
      <c r="E1177" s="58">
        <f t="shared" si="36"/>
        <v>0</v>
      </c>
      <c r="F1177" s="26" t="str">
        <f t="shared" si="37"/>
        <v/>
      </c>
    </row>
    <row r="1178" s="191" customFormat="true" ht="17" customHeight="true" spans="1:6">
      <c r="A1178" s="200">
        <v>2200513</v>
      </c>
      <c r="B1178" s="200" t="s">
        <v>1237</v>
      </c>
      <c r="C1178" s="58">
        <v>0</v>
      </c>
      <c r="D1178" s="58">
        <v>0</v>
      </c>
      <c r="E1178" s="58">
        <f t="shared" si="36"/>
        <v>0</v>
      </c>
      <c r="F1178" s="26" t="str">
        <f t="shared" si="37"/>
        <v/>
      </c>
    </row>
    <row r="1179" s="191" customFormat="true" ht="17" customHeight="true" spans="1:6">
      <c r="A1179" s="200">
        <v>2200514</v>
      </c>
      <c r="B1179" s="200" t="s">
        <v>1238</v>
      </c>
      <c r="C1179" s="58">
        <v>0</v>
      </c>
      <c r="D1179" s="58">
        <v>0</v>
      </c>
      <c r="E1179" s="58">
        <f t="shared" si="36"/>
        <v>0</v>
      </c>
      <c r="F1179" s="26" t="str">
        <f t="shared" si="37"/>
        <v/>
      </c>
    </row>
    <row r="1180" s="191" customFormat="true" ht="17" customHeight="true" spans="1:6">
      <c r="A1180" s="200">
        <v>2200599</v>
      </c>
      <c r="B1180" s="200" t="s">
        <v>1239</v>
      </c>
      <c r="C1180" s="58">
        <v>69</v>
      </c>
      <c r="D1180" s="58">
        <v>14</v>
      </c>
      <c r="E1180" s="58">
        <f t="shared" si="36"/>
        <v>-55</v>
      </c>
      <c r="F1180" s="26">
        <f t="shared" si="37"/>
        <v>-79.7</v>
      </c>
    </row>
    <row r="1181" s="51" customFormat="true" spans="1:6">
      <c r="A1181" s="200">
        <v>22099</v>
      </c>
      <c r="B1181" s="202" t="s">
        <v>1240</v>
      </c>
      <c r="C1181" s="201">
        <f>C1182</f>
        <v>0</v>
      </c>
      <c r="D1181" s="201"/>
      <c r="E1181" s="201">
        <f t="shared" si="36"/>
        <v>0</v>
      </c>
      <c r="F1181" s="24" t="str">
        <f t="shared" si="37"/>
        <v/>
      </c>
    </row>
    <row r="1182" s="191" customFormat="true" ht="17" customHeight="true" spans="1:6">
      <c r="A1182" s="200">
        <v>2209999</v>
      </c>
      <c r="B1182" s="200" t="s">
        <v>1241</v>
      </c>
      <c r="C1182" s="58">
        <v>0</v>
      </c>
      <c r="D1182" s="58">
        <v>0</v>
      </c>
      <c r="E1182" s="58">
        <f t="shared" si="36"/>
        <v>0</v>
      </c>
      <c r="F1182" s="26" t="str">
        <f t="shared" si="37"/>
        <v/>
      </c>
    </row>
    <row r="1183" s="51" customFormat="true" spans="1:6">
      <c r="A1183" s="202">
        <v>221</v>
      </c>
      <c r="B1183" s="202" t="s">
        <v>1242</v>
      </c>
      <c r="C1183" s="201">
        <f>SUM(C1184,C1196,C1200)</f>
        <v>5065</v>
      </c>
      <c r="D1183" s="201">
        <f>SUM(D1184,D1196,D1200)</f>
        <v>8446</v>
      </c>
      <c r="E1183" s="201">
        <f t="shared" si="36"/>
        <v>3381</v>
      </c>
      <c r="F1183" s="24">
        <f t="shared" si="37"/>
        <v>66.8</v>
      </c>
    </row>
    <row r="1184" s="51" customFormat="true" spans="1:6">
      <c r="A1184" s="200">
        <v>22101</v>
      </c>
      <c r="B1184" s="202" t="s">
        <v>1243</v>
      </c>
      <c r="C1184" s="201">
        <v>1388</v>
      </c>
      <c r="D1184" s="201">
        <v>387</v>
      </c>
      <c r="E1184" s="201">
        <f t="shared" si="36"/>
        <v>-1001</v>
      </c>
      <c r="F1184" s="24">
        <f t="shared" si="37"/>
        <v>-72.1</v>
      </c>
    </row>
    <row r="1185" s="191" customFormat="true" ht="17" customHeight="true" spans="1:6">
      <c r="A1185" s="200">
        <v>2210101</v>
      </c>
      <c r="B1185" s="200" t="s">
        <v>1244</v>
      </c>
      <c r="C1185" s="58">
        <v>0</v>
      </c>
      <c r="D1185" s="58">
        <v>0</v>
      </c>
      <c r="E1185" s="58">
        <f t="shared" si="36"/>
        <v>0</v>
      </c>
      <c r="F1185" s="26" t="str">
        <f t="shared" si="37"/>
        <v/>
      </c>
    </row>
    <row r="1186" s="191" customFormat="true" ht="17" customHeight="true" spans="1:6">
      <c r="A1186" s="200">
        <v>2210102</v>
      </c>
      <c r="B1186" s="200" t="s">
        <v>1245</v>
      </c>
      <c r="C1186" s="58">
        <v>0</v>
      </c>
      <c r="D1186" s="58">
        <v>0</v>
      </c>
      <c r="E1186" s="58">
        <f t="shared" si="36"/>
        <v>0</v>
      </c>
      <c r="F1186" s="26" t="str">
        <f t="shared" si="37"/>
        <v/>
      </c>
    </row>
    <row r="1187" s="191" customFormat="true" ht="17" customHeight="true" spans="1:6">
      <c r="A1187" s="200">
        <v>2210103</v>
      </c>
      <c r="B1187" s="200" t="s">
        <v>1246</v>
      </c>
      <c r="C1187" s="58">
        <v>0</v>
      </c>
      <c r="D1187" s="58">
        <v>0</v>
      </c>
      <c r="E1187" s="58">
        <f t="shared" si="36"/>
        <v>0</v>
      </c>
      <c r="F1187" s="26" t="str">
        <f t="shared" si="37"/>
        <v/>
      </c>
    </row>
    <row r="1188" s="191" customFormat="true" ht="17" customHeight="true" spans="1:6">
      <c r="A1188" s="200">
        <v>2210104</v>
      </c>
      <c r="B1188" s="200" t="s">
        <v>1247</v>
      </c>
      <c r="C1188" s="58">
        <v>0</v>
      </c>
      <c r="D1188" s="58">
        <v>0</v>
      </c>
      <c r="E1188" s="58">
        <f t="shared" si="36"/>
        <v>0</v>
      </c>
      <c r="F1188" s="26" t="str">
        <f t="shared" si="37"/>
        <v/>
      </c>
    </row>
    <row r="1189" s="191" customFormat="true" ht="17" customHeight="true" spans="1:6">
      <c r="A1189" s="200">
        <v>2210105</v>
      </c>
      <c r="B1189" s="200" t="s">
        <v>1248</v>
      </c>
      <c r="C1189" s="58">
        <v>437</v>
      </c>
      <c r="D1189" s="58">
        <v>324</v>
      </c>
      <c r="E1189" s="58">
        <f t="shared" si="36"/>
        <v>-113</v>
      </c>
      <c r="F1189" s="26">
        <f t="shared" si="37"/>
        <v>-25.9</v>
      </c>
    </row>
    <row r="1190" s="191" customFormat="true" ht="17" customHeight="true" spans="1:6">
      <c r="A1190" s="200">
        <v>2210106</v>
      </c>
      <c r="B1190" s="200" t="s">
        <v>1249</v>
      </c>
      <c r="C1190" s="58">
        <v>0</v>
      </c>
      <c r="D1190" s="58">
        <v>0</v>
      </c>
      <c r="E1190" s="58">
        <f t="shared" si="36"/>
        <v>0</v>
      </c>
      <c r="F1190" s="26" t="str">
        <f t="shared" si="37"/>
        <v/>
      </c>
    </row>
    <row r="1191" s="191" customFormat="true" ht="17" customHeight="true" spans="1:6">
      <c r="A1191" s="200">
        <v>2210107</v>
      </c>
      <c r="B1191" s="200" t="s">
        <v>1250</v>
      </c>
      <c r="C1191" s="58">
        <v>12</v>
      </c>
      <c r="D1191" s="58">
        <v>14</v>
      </c>
      <c r="E1191" s="58">
        <f t="shared" si="36"/>
        <v>2</v>
      </c>
      <c r="F1191" s="26">
        <f t="shared" si="37"/>
        <v>16.7</v>
      </c>
    </row>
    <row r="1192" s="191" customFormat="true" ht="17" customHeight="true" spans="1:6">
      <c r="A1192" s="200">
        <v>2210108</v>
      </c>
      <c r="B1192" s="200" t="s">
        <v>1251</v>
      </c>
      <c r="C1192" s="58">
        <v>851</v>
      </c>
      <c r="D1192" s="58">
        <v>49</v>
      </c>
      <c r="E1192" s="58">
        <f t="shared" si="36"/>
        <v>-802</v>
      </c>
      <c r="F1192" s="26">
        <f t="shared" si="37"/>
        <v>-94.2</v>
      </c>
    </row>
    <row r="1193" s="191" customFormat="true" ht="17" customHeight="true" spans="1:6">
      <c r="A1193" s="200">
        <v>2210109</v>
      </c>
      <c r="B1193" s="200" t="s">
        <v>1252</v>
      </c>
      <c r="C1193" s="58">
        <v>0</v>
      </c>
      <c r="D1193" s="58">
        <v>0</v>
      </c>
      <c r="E1193" s="58">
        <f t="shared" si="36"/>
        <v>0</v>
      </c>
      <c r="F1193" s="26" t="str">
        <f t="shared" si="37"/>
        <v/>
      </c>
    </row>
    <row r="1194" s="191" customFormat="true" ht="17" customHeight="true" spans="1:6">
      <c r="A1194" s="200">
        <v>2210110</v>
      </c>
      <c r="B1194" s="200" t="s">
        <v>1253</v>
      </c>
      <c r="C1194" s="58">
        <v>0</v>
      </c>
      <c r="D1194" s="58">
        <v>0</v>
      </c>
      <c r="E1194" s="58">
        <f t="shared" si="36"/>
        <v>0</v>
      </c>
      <c r="F1194" s="26" t="str">
        <f t="shared" si="37"/>
        <v/>
      </c>
    </row>
    <row r="1195" s="191" customFormat="true" ht="17" customHeight="true" spans="1:6">
      <c r="A1195" s="200">
        <v>2210199</v>
      </c>
      <c r="B1195" s="200" t="s">
        <v>1254</v>
      </c>
      <c r="C1195" s="58">
        <v>88</v>
      </c>
      <c r="D1195" s="58">
        <v>0</v>
      </c>
      <c r="E1195" s="58">
        <f t="shared" si="36"/>
        <v>-88</v>
      </c>
      <c r="F1195" s="26">
        <f t="shared" si="37"/>
        <v>-100</v>
      </c>
    </row>
    <row r="1196" s="51" customFormat="true" spans="1:6">
      <c r="A1196" s="200">
        <v>22102</v>
      </c>
      <c r="B1196" s="202" t="s">
        <v>1255</v>
      </c>
      <c r="C1196" s="201">
        <v>3677</v>
      </c>
      <c r="D1196" s="201">
        <v>8059</v>
      </c>
      <c r="E1196" s="201">
        <f t="shared" si="36"/>
        <v>4382</v>
      </c>
      <c r="F1196" s="24">
        <f t="shared" si="37"/>
        <v>119.2</v>
      </c>
    </row>
    <row r="1197" s="191" customFormat="true" ht="17" customHeight="true" spans="1:6">
      <c r="A1197" s="200">
        <v>2210201</v>
      </c>
      <c r="B1197" s="200" t="s">
        <v>1256</v>
      </c>
      <c r="C1197" s="58">
        <v>3673</v>
      </c>
      <c r="D1197" s="58">
        <v>8059</v>
      </c>
      <c r="E1197" s="58">
        <f t="shared" si="36"/>
        <v>4386</v>
      </c>
      <c r="F1197" s="26">
        <f t="shared" si="37"/>
        <v>119.4</v>
      </c>
    </row>
    <row r="1198" s="191" customFormat="true" ht="17" customHeight="true" spans="1:6">
      <c r="A1198" s="200">
        <v>2210202</v>
      </c>
      <c r="B1198" s="200" t="s">
        <v>1257</v>
      </c>
      <c r="C1198" s="58">
        <v>0</v>
      </c>
      <c r="D1198" s="58">
        <v>0</v>
      </c>
      <c r="E1198" s="58">
        <f t="shared" si="36"/>
        <v>0</v>
      </c>
      <c r="F1198" s="26" t="str">
        <f t="shared" si="37"/>
        <v/>
      </c>
    </row>
    <row r="1199" s="191" customFormat="true" ht="17" customHeight="true" spans="1:6">
      <c r="A1199" s="200">
        <v>2210203</v>
      </c>
      <c r="B1199" s="200" t="s">
        <v>1258</v>
      </c>
      <c r="C1199" s="58">
        <v>4</v>
      </c>
      <c r="D1199" s="58">
        <v>0</v>
      </c>
      <c r="E1199" s="58">
        <f t="shared" si="36"/>
        <v>-4</v>
      </c>
      <c r="F1199" s="26">
        <f t="shared" si="37"/>
        <v>-100</v>
      </c>
    </row>
    <row r="1200" s="51" customFormat="true" spans="1:6">
      <c r="A1200" s="200">
        <v>22103</v>
      </c>
      <c r="B1200" s="202" t="s">
        <v>1259</v>
      </c>
      <c r="C1200" s="201">
        <f>SUM(C1201:C1203)</f>
        <v>0</v>
      </c>
      <c r="D1200" s="201"/>
      <c r="E1200" s="201">
        <f t="shared" si="36"/>
        <v>0</v>
      </c>
      <c r="F1200" s="24" t="str">
        <f t="shared" si="37"/>
        <v/>
      </c>
    </row>
    <row r="1201" s="191" customFormat="true" ht="17" customHeight="true" spans="1:6">
      <c r="A1201" s="200">
        <v>2210301</v>
      </c>
      <c r="B1201" s="200" t="s">
        <v>1260</v>
      </c>
      <c r="C1201" s="58">
        <v>0</v>
      </c>
      <c r="D1201" s="58">
        <v>0</v>
      </c>
      <c r="E1201" s="58">
        <f t="shared" si="36"/>
        <v>0</v>
      </c>
      <c r="F1201" s="26" t="str">
        <f t="shared" si="37"/>
        <v/>
      </c>
    </row>
    <row r="1202" s="191" customFormat="true" ht="17" customHeight="true" spans="1:6">
      <c r="A1202" s="200">
        <v>2210302</v>
      </c>
      <c r="B1202" s="200" t="s">
        <v>1261</v>
      </c>
      <c r="C1202" s="58">
        <v>0</v>
      </c>
      <c r="D1202" s="58">
        <v>0</v>
      </c>
      <c r="E1202" s="58">
        <f t="shared" si="36"/>
        <v>0</v>
      </c>
      <c r="F1202" s="26" t="str">
        <f t="shared" si="37"/>
        <v/>
      </c>
    </row>
    <row r="1203" s="191" customFormat="true" ht="17" customHeight="true" spans="1:6">
      <c r="A1203" s="200">
        <v>2210399</v>
      </c>
      <c r="B1203" s="200" t="s">
        <v>1262</v>
      </c>
      <c r="C1203" s="58">
        <v>0</v>
      </c>
      <c r="D1203" s="58">
        <v>0</v>
      </c>
      <c r="E1203" s="58">
        <f t="shared" si="36"/>
        <v>0</v>
      </c>
      <c r="F1203" s="26" t="str">
        <f t="shared" si="37"/>
        <v/>
      </c>
    </row>
    <row r="1204" s="51" customFormat="true" spans="1:6">
      <c r="A1204" s="202">
        <v>222</v>
      </c>
      <c r="B1204" s="202" t="s">
        <v>1263</v>
      </c>
      <c r="C1204" s="201">
        <f>SUM(C1205,C1223,C1229,C1235)</f>
        <v>54</v>
      </c>
      <c r="D1204" s="201">
        <f>SUM(D1205,D1223,D1229,D1235)</f>
        <v>465</v>
      </c>
      <c r="E1204" s="201">
        <f t="shared" si="36"/>
        <v>411</v>
      </c>
      <c r="F1204" s="24">
        <f t="shared" si="37"/>
        <v>761.1</v>
      </c>
    </row>
    <row r="1205" s="51" customFormat="true" spans="1:6">
      <c r="A1205" s="200">
        <v>22201</v>
      </c>
      <c r="B1205" s="202" t="s">
        <v>1264</v>
      </c>
      <c r="C1205" s="201">
        <v>54</v>
      </c>
      <c r="D1205" s="201">
        <v>45</v>
      </c>
      <c r="E1205" s="201">
        <f t="shared" si="36"/>
        <v>-9</v>
      </c>
      <c r="F1205" s="24">
        <f t="shared" si="37"/>
        <v>-16.7</v>
      </c>
    </row>
    <row r="1206" s="191" customFormat="true" ht="17" customHeight="true" spans="1:6">
      <c r="A1206" s="200">
        <v>2220101</v>
      </c>
      <c r="B1206" s="200" t="s">
        <v>345</v>
      </c>
      <c r="C1206" s="58">
        <v>0</v>
      </c>
      <c r="D1206" s="58">
        <v>0</v>
      </c>
      <c r="E1206" s="58">
        <f t="shared" si="36"/>
        <v>0</v>
      </c>
      <c r="F1206" s="26" t="str">
        <f t="shared" si="37"/>
        <v/>
      </c>
    </row>
    <row r="1207" s="191" customFormat="true" ht="17" customHeight="true" spans="1:6">
      <c r="A1207" s="200">
        <v>2220102</v>
      </c>
      <c r="B1207" s="200" t="s">
        <v>346</v>
      </c>
      <c r="C1207" s="58">
        <v>0</v>
      </c>
      <c r="D1207" s="58">
        <v>0</v>
      </c>
      <c r="E1207" s="58">
        <f t="shared" si="36"/>
        <v>0</v>
      </c>
      <c r="F1207" s="26" t="str">
        <f t="shared" si="37"/>
        <v/>
      </c>
    </row>
    <row r="1208" s="191" customFormat="true" ht="17" customHeight="true" spans="1:6">
      <c r="A1208" s="200">
        <v>2220103</v>
      </c>
      <c r="B1208" s="200" t="s">
        <v>347</v>
      </c>
      <c r="C1208" s="58">
        <v>0</v>
      </c>
      <c r="D1208" s="58">
        <v>0</v>
      </c>
      <c r="E1208" s="58">
        <f t="shared" si="36"/>
        <v>0</v>
      </c>
      <c r="F1208" s="26" t="str">
        <f t="shared" si="37"/>
        <v/>
      </c>
    </row>
    <row r="1209" s="191" customFormat="true" ht="17" customHeight="true" spans="1:6">
      <c r="A1209" s="200">
        <v>2220104</v>
      </c>
      <c r="B1209" s="200" t="s">
        <v>1265</v>
      </c>
      <c r="C1209" s="58">
        <v>0</v>
      </c>
      <c r="D1209" s="58">
        <v>0</v>
      </c>
      <c r="E1209" s="58">
        <f t="shared" si="36"/>
        <v>0</v>
      </c>
      <c r="F1209" s="26" t="str">
        <f t="shared" si="37"/>
        <v/>
      </c>
    </row>
    <row r="1210" s="191" customFormat="true" ht="17" customHeight="true" spans="1:6">
      <c r="A1210" s="200">
        <v>2220105</v>
      </c>
      <c r="B1210" s="200" t="s">
        <v>1266</v>
      </c>
      <c r="C1210" s="58">
        <v>0</v>
      </c>
      <c r="D1210" s="58">
        <v>0</v>
      </c>
      <c r="E1210" s="58">
        <f t="shared" si="36"/>
        <v>0</v>
      </c>
      <c r="F1210" s="26" t="str">
        <f t="shared" si="37"/>
        <v/>
      </c>
    </row>
    <row r="1211" s="191" customFormat="true" ht="17" customHeight="true" spans="1:6">
      <c r="A1211" s="200">
        <v>2220106</v>
      </c>
      <c r="B1211" s="200" t="s">
        <v>1267</v>
      </c>
      <c r="C1211" s="58">
        <v>0</v>
      </c>
      <c r="D1211" s="58">
        <v>2</v>
      </c>
      <c r="E1211" s="58">
        <f t="shared" si="36"/>
        <v>2</v>
      </c>
      <c r="F1211" s="26" t="str">
        <f t="shared" si="37"/>
        <v/>
      </c>
    </row>
    <row r="1212" s="191" customFormat="true" ht="17" customHeight="true" spans="1:6">
      <c r="A1212" s="200">
        <v>2220107</v>
      </c>
      <c r="B1212" s="200" t="s">
        <v>1268</v>
      </c>
      <c r="C1212" s="58">
        <v>0</v>
      </c>
      <c r="D1212" s="58">
        <v>0</v>
      </c>
      <c r="E1212" s="58">
        <f t="shared" si="36"/>
        <v>0</v>
      </c>
      <c r="F1212" s="26" t="str">
        <f t="shared" si="37"/>
        <v/>
      </c>
    </row>
    <row r="1213" s="191" customFormat="true" ht="17" customHeight="true" spans="1:6">
      <c r="A1213" s="200">
        <v>2220112</v>
      </c>
      <c r="B1213" s="200" t="s">
        <v>1269</v>
      </c>
      <c r="C1213" s="58">
        <v>0</v>
      </c>
      <c r="D1213" s="58">
        <v>0</v>
      </c>
      <c r="E1213" s="58">
        <f t="shared" si="36"/>
        <v>0</v>
      </c>
      <c r="F1213" s="26" t="str">
        <f t="shared" si="37"/>
        <v/>
      </c>
    </row>
    <row r="1214" s="191" customFormat="true" ht="17" customHeight="true" spans="1:6">
      <c r="A1214" s="200">
        <v>2220113</v>
      </c>
      <c r="B1214" s="200" t="s">
        <v>1270</v>
      </c>
      <c r="C1214" s="58">
        <v>0</v>
      </c>
      <c r="D1214" s="58">
        <v>0</v>
      </c>
      <c r="E1214" s="58">
        <f t="shared" si="36"/>
        <v>0</v>
      </c>
      <c r="F1214" s="26" t="str">
        <f t="shared" si="37"/>
        <v/>
      </c>
    </row>
    <row r="1215" s="191" customFormat="true" ht="17" customHeight="true" spans="1:6">
      <c r="A1215" s="200">
        <v>2220114</v>
      </c>
      <c r="B1215" s="200" t="s">
        <v>1271</v>
      </c>
      <c r="C1215" s="58">
        <v>0</v>
      </c>
      <c r="D1215" s="58">
        <v>0</v>
      </c>
      <c r="E1215" s="58">
        <f t="shared" si="36"/>
        <v>0</v>
      </c>
      <c r="F1215" s="26" t="str">
        <f t="shared" si="37"/>
        <v/>
      </c>
    </row>
    <row r="1216" s="191" customFormat="true" ht="17" customHeight="true" spans="1:6">
      <c r="A1216" s="200">
        <v>2220115</v>
      </c>
      <c r="B1216" s="200" t="s">
        <v>1272</v>
      </c>
      <c r="C1216" s="58">
        <v>0</v>
      </c>
      <c r="D1216" s="58">
        <v>0</v>
      </c>
      <c r="E1216" s="58">
        <f t="shared" si="36"/>
        <v>0</v>
      </c>
      <c r="F1216" s="26" t="str">
        <f t="shared" si="37"/>
        <v/>
      </c>
    </row>
    <row r="1217" s="191" customFormat="true" ht="17" customHeight="true" spans="1:6">
      <c r="A1217" s="200">
        <v>2220118</v>
      </c>
      <c r="B1217" s="200" t="s">
        <v>1273</v>
      </c>
      <c r="C1217" s="58">
        <v>0</v>
      </c>
      <c r="D1217" s="58">
        <v>0</v>
      </c>
      <c r="E1217" s="58">
        <f t="shared" si="36"/>
        <v>0</v>
      </c>
      <c r="F1217" s="26" t="str">
        <f t="shared" si="37"/>
        <v/>
      </c>
    </row>
    <row r="1218" s="191" customFormat="true" ht="17" customHeight="true" spans="1:6">
      <c r="A1218" s="200">
        <v>2220119</v>
      </c>
      <c r="B1218" s="200" t="s">
        <v>1274</v>
      </c>
      <c r="C1218" s="58">
        <v>1</v>
      </c>
      <c r="D1218" s="58">
        <v>0</v>
      </c>
      <c r="E1218" s="58">
        <f t="shared" si="36"/>
        <v>-1</v>
      </c>
      <c r="F1218" s="26">
        <f t="shared" si="37"/>
        <v>-100</v>
      </c>
    </row>
    <row r="1219" s="191" customFormat="true" ht="17" customHeight="true" spans="1:6">
      <c r="A1219" s="200">
        <v>2220120</v>
      </c>
      <c r="B1219" s="200" t="s">
        <v>1275</v>
      </c>
      <c r="C1219" s="58">
        <v>0</v>
      </c>
      <c r="D1219" s="58">
        <v>0</v>
      </c>
      <c r="E1219" s="58">
        <f t="shared" si="36"/>
        <v>0</v>
      </c>
      <c r="F1219" s="26" t="str">
        <f t="shared" si="37"/>
        <v/>
      </c>
    </row>
    <row r="1220" s="191" customFormat="true" ht="17" customHeight="true" spans="1:6">
      <c r="A1220" s="200">
        <v>2220121</v>
      </c>
      <c r="B1220" s="200" t="s">
        <v>1276</v>
      </c>
      <c r="C1220" s="58">
        <v>0</v>
      </c>
      <c r="D1220" s="58">
        <v>0</v>
      </c>
      <c r="E1220" s="58">
        <f t="shared" si="36"/>
        <v>0</v>
      </c>
      <c r="F1220" s="26" t="str">
        <f t="shared" si="37"/>
        <v/>
      </c>
    </row>
    <row r="1221" s="191" customFormat="true" ht="17" customHeight="true" spans="1:6">
      <c r="A1221" s="200">
        <v>2220150</v>
      </c>
      <c r="B1221" s="200" t="s">
        <v>354</v>
      </c>
      <c r="C1221" s="58">
        <v>43</v>
      </c>
      <c r="D1221" s="58">
        <v>43</v>
      </c>
      <c r="E1221" s="58">
        <f t="shared" ref="E1221:E1284" si="38">D1221-C1221</f>
        <v>0</v>
      </c>
      <c r="F1221" s="26">
        <f t="shared" ref="F1221:F1284" si="39">IF(C1221&lt;&gt;0,ROUND(100*(D1221/C1221-1),1),"")</f>
        <v>0</v>
      </c>
    </row>
    <row r="1222" s="191" customFormat="true" ht="17" customHeight="true" spans="1:6">
      <c r="A1222" s="200">
        <v>2220199</v>
      </c>
      <c r="B1222" s="200" t="s">
        <v>1277</v>
      </c>
      <c r="C1222" s="58">
        <v>10</v>
      </c>
      <c r="D1222" s="58">
        <v>0</v>
      </c>
      <c r="E1222" s="58">
        <f t="shared" si="38"/>
        <v>-10</v>
      </c>
      <c r="F1222" s="26">
        <f t="shared" si="39"/>
        <v>-100</v>
      </c>
    </row>
    <row r="1223" s="51" customFormat="true" spans="1:6">
      <c r="A1223" s="200">
        <v>22203</v>
      </c>
      <c r="B1223" s="202" t="s">
        <v>1278</v>
      </c>
      <c r="C1223" s="201">
        <f>SUM(C1224:C1228)</f>
        <v>0</v>
      </c>
      <c r="D1223" s="201"/>
      <c r="E1223" s="201">
        <f t="shared" si="38"/>
        <v>0</v>
      </c>
      <c r="F1223" s="24" t="str">
        <f t="shared" si="39"/>
        <v/>
      </c>
    </row>
    <row r="1224" s="191" customFormat="true" ht="17" customHeight="true" spans="1:6">
      <c r="A1224" s="200">
        <v>2220301</v>
      </c>
      <c r="B1224" s="200" t="s">
        <v>1279</v>
      </c>
      <c r="C1224" s="58">
        <v>0</v>
      </c>
      <c r="D1224" s="58">
        <v>0</v>
      </c>
      <c r="E1224" s="58">
        <f t="shared" si="38"/>
        <v>0</v>
      </c>
      <c r="F1224" s="26" t="str">
        <f t="shared" si="39"/>
        <v/>
      </c>
    </row>
    <row r="1225" s="191" customFormat="true" ht="17" customHeight="true" spans="1:6">
      <c r="A1225" s="200">
        <v>2220303</v>
      </c>
      <c r="B1225" s="200" t="s">
        <v>1280</v>
      </c>
      <c r="C1225" s="58">
        <v>0</v>
      </c>
      <c r="D1225" s="58">
        <v>0</v>
      </c>
      <c r="E1225" s="58">
        <f t="shared" si="38"/>
        <v>0</v>
      </c>
      <c r="F1225" s="26" t="str">
        <f t="shared" si="39"/>
        <v/>
      </c>
    </row>
    <row r="1226" s="191" customFormat="true" ht="17" customHeight="true" spans="1:6">
      <c r="A1226" s="200">
        <v>2220304</v>
      </c>
      <c r="B1226" s="200" t="s">
        <v>1281</v>
      </c>
      <c r="C1226" s="58">
        <v>0</v>
      </c>
      <c r="D1226" s="58">
        <v>0</v>
      </c>
      <c r="E1226" s="58">
        <f t="shared" si="38"/>
        <v>0</v>
      </c>
      <c r="F1226" s="26" t="str">
        <f t="shared" si="39"/>
        <v/>
      </c>
    </row>
    <row r="1227" s="191" customFormat="true" ht="17" customHeight="true" spans="1:6">
      <c r="A1227" s="200">
        <v>2220305</v>
      </c>
      <c r="B1227" s="200" t="s">
        <v>1282</v>
      </c>
      <c r="C1227" s="58">
        <v>0</v>
      </c>
      <c r="D1227" s="58">
        <v>0</v>
      </c>
      <c r="E1227" s="58">
        <f t="shared" si="38"/>
        <v>0</v>
      </c>
      <c r="F1227" s="26" t="str">
        <f t="shared" si="39"/>
        <v/>
      </c>
    </row>
    <row r="1228" s="191" customFormat="true" ht="17" customHeight="true" spans="1:6">
      <c r="A1228" s="200">
        <v>2220399</v>
      </c>
      <c r="B1228" s="200" t="s">
        <v>1283</v>
      </c>
      <c r="C1228" s="58">
        <v>0</v>
      </c>
      <c r="D1228" s="58">
        <v>0</v>
      </c>
      <c r="E1228" s="58">
        <f t="shared" si="38"/>
        <v>0</v>
      </c>
      <c r="F1228" s="26" t="str">
        <f t="shared" si="39"/>
        <v/>
      </c>
    </row>
    <row r="1229" s="51" customFormat="true" spans="1:6">
      <c r="A1229" s="200">
        <v>22204</v>
      </c>
      <c r="B1229" s="202" t="s">
        <v>1284</v>
      </c>
      <c r="C1229" s="201">
        <f>SUM(C1230:C1234)</f>
        <v>0</v>
      </c>
      <c r="D1229" s="201">
        <v>250</v>
      </c>
      <c r="E1229" s="201">
        <f t="shared" si="38"/>
        <v>250</v>
      </c>
      <c r="F1229" s="24" t="str">
        <f t="shared" si="39"/>
        <v/>
      </c>
    </row>
    <row r="1230" s="191" customFormat="true" ht="17" customHeight="true" spans="1:6">
      <c r="A1230" s="200">
        <v>2220401</v>
      </c>
      <c r="B1230" s="200" t="s">
        <v>1285</v>
      </c>
      <c r="C1230" s="58">
        <v>0</v>
      </c>
      <c r="D1230" s="58">
        <v>0</v>
      </c>
      <c r="E1230" s="58">
        <f t="shared" si="38"/>
        <v>0</v>
      </c>
      <c r="F1230" s="26" t="str">
        <f t="shared" si="39"/>
        <v/>
      </c>
    </row>
    <row r="1231" s="191" customFormat="true" ht="17" customHeight="true" spans="1:6">
      <c r="A1231" s="200">
        <v>2220402</v>
      </c>
      <c r="B1231" s="200" t="s">
        <v>1286</v>
      </c>
      <c r="C1231" s="58">
        <v>0</v>
      </c>
      <c r="D1231" s="58">
        <v>0</v>
      </c>
      <c r="E1231" s="58">
        <f t="shared" si="38"/>
        <v>0</v>
      </c>
      <c r="F1231" s="26" t="str">
        <f t="shared" si="39"/>
        <v/>
      </c>
    </row>
    <row r="1232" s="191" customFormat="true" ht="17" customHeight="true" spans="1:6">
      <c r="A1232" s="200">
        <v>2220403</v>
      </c>
      <c r="B1232" s="200" t="s">
        <v>1287</v>
      </c>
      <c r="C1232" s="58">
        <v>0</v>
      </c>
      <c r="D1232" s="58">
        <v>250</v>
      </c>
      <c r="E1232" s="58">
        <f t="shared" si="38"/>
        <v>250</v>
      </c>
      <c r="F1232" s="26" t="str">
        <f t="shared" si="39"/>
        <v/>
      </c>
    </row>
    <row r="1233" s="191" customFormat="true" ht="17" customHeight="true" spans="1:6">
      <c r="A1233" s="200">
        <v>2220404</v>
      </c>
      <c r="B1233" s="200" t="s">
        <v>1288</v>
      </c>
      <c r="C1233" s="58">
        <v>0</v>
      </c>
      <c r="D1233" s="58">
        <v>0</v>
      </c>
      <c r="E1233" s="58">
        <f t="shared" si="38"/>
        <v>0</v>
      </c>
      <c r="F1233" s="26" t="str">
        <f t="shared" si="39"/>
        <v/>
      </c>
    </row>
    <row r="1234" s="191" customFormat="true" ht="17" customHeight="true" spans="1:6">
      <c r="A1234" s="200">
        <v>2220499</v>
      </c>
      <c r="B1234" s="200" t="s">
        <v>1289</v>
      </c>
      <c r="C1234" s="58">
        <v>0</v>
      </c>
      <c r="D1234" s="58">
        <v>0</v>
      </c>
      <c r="E1234" s="58">
        <f t="shared" si="38"/>
        <v>0</v>
      </c>
      <c r="F1234" s="26" t="str">
        <f t="shared" si="39"/>
        <v/>
      </c>
    </row>
    <row r="1235" s="51" customFormat="true" spans="1:6">
      <c r="A1235" s="200">
        <v>22205</v>
      </c>
      <c r="B1235" s="202" t="s">
        <v>1290</v>
      </c>
      <c r="C1235" s="201">
        <f>SUM(C1236:C1247)</f>
        <v>0</v>
      </c>
      <c r="D1235" s="201">
        <v>170</v>
      </c>
      <c r="E1235" s="201">
        <f t="shared" si="38"/>
        <v>170</v>
      </c>
      <c r="F1235" s="24" t="str">
        <f t="shared" si="39"/>
        <v/>
      </c>
    </row>
    <row r="1236" s="191" customFormat="true" ht="17" customHeight="true" spans="1:6">
      <c r="A1236" s="200">
        <v>2220501</v>
      </c>
      <c r="B1236" s="200" t="s">
        <v>1291</v>
      </c>
      <c r="C1236" s="58">
        <v>0</v>
      </c>
      <c r="D1236" s="58">
        <v>0</v>
      </c>
      <c r="E1236" s="58">
        <f t="shared" si="38"/>
        <v>0</v>
      </c>
      <c r="F1236" s="26" t="str">
        <f t="shared" si="39"/>
        <v/>
      </c>
    </row>
    <row r="1237" s="191" customFormat="true" ht="17" customHeight="true" spans="1:6">
      <c r="A1237" s="200">
        <v>2220502</v>
      </c>
      <c r="B1237" s="200" t="s">
        <v>1292</v>
      </c>
      <c r="C1237" s="58">
        <v>0</v>
      </c>
      <c r="D1237" s="58">
        <v>0</v>
      </c>
      <c r="E1237" s="58">
        <f t="shared" si="38"/>
        <v>0</v>
      </c>
      <c r="F1237" s="26" t="str">
        <f t="shared" si="39"/>
        <v/>
      </c>
    </row>
    <row r="1238" s="191" customFormat="true" ht="17" customHeight="true" spans="1:6">
      <c r="A1238" s="200">
        <v>2220503</v>
      </c>
      <c r="B1238" s="200" t="s">
        <v>1293</v>
      </c>
      <c r="C1238" s="58">
        <v>0</v>
      </c>
      <c r="D1238" s="58">
        <v>0</v>
      </c>
      <c r="E1238" s="58">
        <f t="shared" si="38"/>
        <v>0</v>
      </c>
      <c r="F1238" s="26" t="str">
        <f t="shared" si="39"/>
        <v/>
      </c>
    </row>
    <row r="1239" s="191" customFormat="true" ht="17" customHeight="true" spans="1:6">
      <c r="A1239" s="200">
        <v>2220504</v>
      </c>
      <c r="B1239" s="200" t="s">
        <v>1294</v>
      </c>
      <c r="C1239" s="58">
        <v>0</v>
      </c>
      <c r="D1239" s="58">
        <v>0</v>
      </c>
      <c r="E1239" s="58">
        <f t="shared" si="38"/>
        <v>0</v>
      </c>
      <c r="F1239" s="26" t="str">
        <f t="shared" si="39"/>
        <v/>
      </c>
    </row>
    <row r="1240" s="191" customFormat="true" ht="17" customHeight="true" spans="1:6">
      <c r="A1240" s="200">
        <v>2220505</v>
      </c>
      <c r="B1240" s="200" t="s">
        <v>1295</v>
      </c>
      <c r="C1240" s="58">
        <v>0</v>
      </c>
      <c r="D1240" s="58">
        <v>0</v>
      </c>
      <c r="E1240" s="58">
        <f t="shared" si="38"/>
        <v>0</v>
      </c>
      <c r="F1240" s="26" t="str">
        <f t="shared" si="39"/>
        <v/>
      </c>
    </row>
    <row r="1241" s="191" customFormat="true" ht="17" customHeight="true" spans="1:6">
      <c r="A1241" s="200">
        <v>2220506</v>
      </c>
      <c r="B1241" s="200" t="s">
        <v>1296</v>
      </c>
      <c r="C1241" s="58">
        <v>0</v>
      </c>
      <c r="D1241" s="58">
        <v>0</v>
      </c>
      <c r="E1241" s="58">
        <f t="shared" si="38"/>
        <v>0</v>
      </c>
      <c r="F1241" s="26" t="str">
        <f t="shared" si="39"/>
        <v/>
      </c>
    </row>
    <row r="1242" s="191" customFormat="true" ht="17" customHeight="true" spans="1:6">
      <c r="A1242" s="200">
        <v>2220507</v>
      </c>
      <c r="B1242" s="200" t="s">
        <v>1297</v>
      </c>
      <c r="C1242" s="58">
        <v>0</v>
      </c>
      <c r="D1242" s="58">
        <v>0</v>
      </c>
      <c r="E1242" s="58">
        <f t="shared" si="38"/>
        <v>0</v>
      </c>
      <c r="F1242" s="26" t="str">
        <f t="shared" si="39"/>
        <v/>
      </c>
    </row>
    <row r="1243" s="191" customFormat="true" ht="17" customHeight="true" spans="1:6">
      <c r="A1243" s="200">
        <v>2220508</v>
      </c>
      <c r="B1243" s="200" t="s">
        <v>1298</v>
      </c>
      <c r="C1243" s="58">
        <v>0</v>
      </c>
      <c r="D1243" s="58">
        <v>0</v>
      </c>
      <c r="E1243" s="58">
        <f t="shared" si="38"/>
        <v>0</v>
      </c>
      <c r="F1243" s="26" t="str">
        <f t="shared" si="39"/>
        <v/>
      </c>
    </row>
    <row r="1244" s="191" customFormat="true" ht="17" customHeight="true" spans="1:6">
      <c r="A1244" s="200">
        <v>2220509</v>
      </c>
      <c r="B1244" s="200" t="s">
        <v>1299</v>
      </c>
      <c r="C1244" s="58">
        <v>0</v>
      </c>
      <c r="D1244" s="58">
        <v>0</v>
      </c>
      <c r="E1244" s="58">
        <f t="shared" si="38"/>
        <v>0</v>
      </c>
      <c r="F1244" s="26" t="str">
        <f t="shared" si="39"/>
        <v/>
      </c>
    </row>
    <row r="1245" s="191" customFormat="true" ht="17" customHeight="true" spans="1:6">
      <c r="A1245" s="200">
        <v>2220510</v>
      </c>
      <c r="B1245" s="200" t="s">
        <v>1300</v>
      </c>
      <c r="C1245" s="58">
        <v>0</v>
      </c>
      <c r="D1245" s="58">
        <v>0</v>
      </c>
      <c r="E1245" s="58">
        <f t="shared" si="38"/>
        <v>0</v>
      </c>
      <c r="F1245" s="26" t="str">
        <f t="shared" si="39"/>
        <v/>
      </c>
    </row>
    <row r="1246" s="191" customFormat="true" ht="17" customHeight="true" spans="1:6">
      <c r="A1246" s="200">
        <v>2220511</v>
      </c>
      <c r="B1246" s="200" t="s">
        <v>1301</v>
      </c>
      <c r="C1246" s="58">
        <v>0</v>
      </c>
      <c r="D1246" s="58">
        <v>170</v>
      </c>
      <c r="E1246" s="58">
        <f t="shared" si="38"/>
        <v>170</v>
      </c>
      <c r="F1246" s="26" t="str">
        <f t="shared" si="39"/>
        <v/>
      </c>
    </row>
    <row r="1247" s="191" customFormat="true" ht="17" customHeight="true" spans="1:6">
      <c r="A1247" s="200">
        <v>2220599</v>
      </c>
      <c r="B1247" s="200" t="s">
        <v>1302</v>
      </c>
      <c r="C1247" s="58">
        <v>0</v>
      </c>
      <c r="D1247" s="58">
        <v>0</v>
      </c>
      <c r="E1247" s="58">
        <f t="shared" si="38"/>
        <v>0</v>
      </c>
      <c r="F1247" s="26" t="str">
        <f t="shared" si="39"/>
        <v/>
      </c>
    </row>
    <row r="1248" s="51" customFormat="true" spans="1:6">
      <c r="A1248" s="202">
        <v>224</v>
      </c>
      <c r="B1248" s="202" t="s">
        <v>1303</v>
      </c>
      <c r="C1248" s="201">
        <f>SUM(C1249,C1260,C1268,C1276,C1288,C1292,C1296)</f>
        <v>1405</v>
      </c>
      <c r="D1248" s="201">
        <f>SUM(D1249,D1260,D1267,D1275,D1288,D1292,D1296)</f>
        <v>1845</v>
      </c>
      <c r="E1248" s="201">
        <f t="shared" si="38"/>
        <v>440</v>
      </c>
      <c r="F1248" s="24">
        <f t="shared" si="39"/>
        <v>31.3</v>
      </c>
    </row>
    <row r="1249" s="51" customFormat="true" spans="1:6">
      <c r="A1249" s="200">
        <v>22401</v>
      </c>
      <c r="B1249" s="202" t="s">
        <v>1304</v>
      </c>
      <c r="C1249" s="201">
        <v>662</v>
      </c>
      <c r="D1249" s="201">
        <v>702</v>
      </c>
      <c r="E1249" s="201">
        <f t="shared" si="38"/>
        <v>40</v>
      </c>
      <c r="F1249" s="24">
        <f t="shared" si="39"/>
        <v>6</v>
      </c>
    </row>
    <row r="1250" s="191" customFormat="true" ht="17" customHeight="true" spans="1:6">
      <c r="A1250" s="200">
        <v>2240101</v>
      </c>
      <c r="B1250" s="200" t="s">
        <v>345</v>
      </c>
      <c r="C1250" s="58">
        <v>303</v>
      </c>
      <c r="D1250" s="58">
        <v>367</v>
      </c>
      <c r="E1250" s="58">
        <f t="shared" si="38"/>
        <v>64</v>
      </c>
      <c r="F1250" s="26">
        <f t="shared" si="39"/>
        <v>21.1</v>
      </c>
    </row>
    <row r="1251" s="191" customFormat="true" ht="17" customHeight="true" spans="1:6">
      <c r="A1251" s="200">
        <v>2240102</v>
      </c>
      <c r="B1251" s="200" t="s">
        <v>346</v>
      </c>
      <c r="C1251" s="58">
        <v>0</v>
      </c>
      <c r="D1251" s="58">
        <v>0</v>
      </c>
      <c r="E1251" s="58">
        <f t="shared" si="38"/>
        <v>0</v>
      </c>
      <c r="F1251" s="26" t="str">
        <f t="shared" si="39"/>
        <v/>
      </c>
    </row>
    <row r="1252" s="191" customFormat="true" ht="17" customHeight="true" spans="1:6">
      <c r="A1252" s="200">
        <v>2240103</v>
      </c>
      <c r="B1252" s="200" t="s">
        <v>347</v>
      </c>
      <c r="C1252" s="58">
        <v>0</v>
      </c>
      <c r="D1252" s="58">
        <v>0</v>
      </c>
      <c r="E1252" s="58">
        <f t="shared" si="38"/>
        <v>0</v>
      </c>
      <c r="F1252" s="26" t="str">
        <f t="shared" si="39"/>
        <v/>
      </c>
    </row>
    <row r="1253" s="191" customFormat="true" ht="17" customHeight="true" spans="1:6">
      <c r="A1253" s="200">
        <v>2240104</v>
      </c>
      <c r="B1253" s="200" t="s">
        <v>1305</v>
      </c>
      <c r="C1253" s="58">
        <v>76</v>
      </c>
      <c r="D1253" s="58">
        <v>1</v>
      </c>
      <c r="E1253" s="58">
        <f t="shared" si="38"/>
        <v>-75</v>
      </c>
      <c r="F1253" s="26">
        <f t="shared" si="39"/>
        <v>-98.7</v>
      </c>
    </row>
    <row r="1254" s="191" customFormat="true" ht="17" customHeight="true" spans="1:6">
      <c r="A1254" s="200">
        <v>2240105</v>
      </c>
      <c r="B1254" s="200" t="s">
        <v>1306</v>
      </c>
      <c r="C1254" s="58">
        <v>0</v>
      </c>
      <c r="D1254" s="58">
        <v>0</v>
      </c>
      <c r="E1254" s="58">
        <f t="shared" si="38"/>
        <v>0</v>
      </c>
      <c r="F1254" s="26" t="str">
        <f t="shared" si="39"/>
        <v/>
      </c>
    </row>
    <row r="1255" s="191" customFormat="true" ht="17" customHeight="true" spans="1:6">
      <c r="A1255" s="200">
        <v>2240106</v>
      </c>
      <c r="B1255" s="200" t="s">
        <v>1307</v>
      </c>
      <c r="C1255" s="58">
        <v>14</v>
      </c>
      <c r="D1255" s="58">
        <v>18</v>
      </c>
      <c r="E1255" s="58">
        <f t="shared" si="38"/>
        <v>4</v>
      </c>
      <c r="F1255" s="26">
        <f t="shared" si="39"/>
        <v>28.6</v>
      </c>
    </row>
    <row r="1256" s="191" customFormat="true" ht="17" customHeight="true" spans="1:6">
      <c r="A1256" s="200">
        <v>2240108</v>
      </c>
      <c r="B1256" s="200" t="s">
        <v>1308</v>
      </c>
      <c r="C1256" s="58">
        <v>0</v>
      </c>
      <c r="D1256" s="58">
        <v>0</v>
      </c>
      <c r="E1256" s="58">
        <f t="shared" si="38"/>
        <v>0</v>
      </c>
      <c r="F1256" s="26" t="str">
        <f t="shared" si="39"/>
        <v/>
      </c>
    </row>
    <row r="1257" s="191" customFormat="true" ht="17" customHeight="true" spans="1:6">
      <c r="A1257" s="200">
        <v>2240109</v>
      </c>
      <c r="B1257" s="200" t="s">
        <v>1309</v>
      </c>
      <c r="C1257" s="58">
        <v>41</v>
      </c>
      <c r="D1257" s="58">
        <v>26</v>
      </c>
      <c r="E1257" s="58">
        <f t="shared" si="38"/>
        <v>-15</v>
      </c>
      <c r="F1257" s="26">
        <f t="shared" si="39"/>
        <v>-36.6</v>
      </c>
    </row>
    <row r="1258" s="191" customFormat="true" ht="17" customHeight="true" spans="1:6">
      <c r="A1258" s="200">
        <v>2240150</v>
      </c>
      <c r="B1258" s="200" t="s">
        <v>354</v>
      </c>
      <c r="C1258" s="58">
        <v>58</v>
      </c>
      <c r="D1258" s="58">
        <v>87</v>
      </c>
      <c r="E1258" s="58">
        <f t="shared" si="38"/>
        <v>29</v>
      </c>
      <c r="F1258" s="26">
        <f t="shared" si="39"/>
        <v>50</v>
      </c>
    </row>
    <row r="1259" s="191" customFormat="true" ht="17" customHeight="true" spans="1:6">
      <c r="A1259" s="200">
        <v>2240199</v>
      </c>
      <c r="B1259" s="200" t="s">
        <v>1310</v>
      </c>
      <c r="C1259" s="58">
        <v>170</v>
      </c>
      <c r="D1259" s="58">
        <v>203</v>
      </c>
      <c r="E1259" s="58">
        <f t="shared" si="38"/>
        <v>33</v>
      </c>
      <c r="F1259" s="26">
        <f t="shared" si="39"/>
        <v>19.4</v>
      </c>
    </row>
    <row r="1260" s="51" customFormat="true" spans="1:6">
      <c r="A1260" s="200">
        <v>22402</v>
      </c>
      <c r="B1260" s="202" t="s">
        <v>1311</v>
      </c>
      <c r="C1260" s="201">
        <v>549</v>
      </c>
      <c r="D1260" s="201">
        <v>835</v>
      </c>
      <c r="E1260" s="201">
        <f t="shared" si="38"/>
        <v>286</v>
      </c>
      <c r="F1260" s="24">
        <f t="shared" si="39"/>
        <v>52.1</v>
      </c>
    </row>
    <row r="1261" s="191" customFormat="true" ht="17" customHeight="true" spans="1:6">
      <c r="A1261" s="200">
        <v>2240201</v>
      </c>
      <c r="B1261" s="200" t="s">
        <v>345</v>
      </c>
      <c r="C1261" s="58">
        <v>0</v>
      </c>
      <c r="D1261" s="58">
        <v>0</v>
      </c>
      <c r="E1261" s="58">
        <f t="shared" si="38"/>
        <v>0</v>
      </c>
      <c r="F1261" s="26" t="str">
        <f t="shared" si="39"/>
        <v/>
      </c>
    </row>
    <row r="1262" s="191" customFormat="true" ht="17" customHeight="true" spans="1:6">
      <c r="A1262" s="200">
        <v>2240202</v>
      </c>
      <c r="B1262" s="200" t="s">
        <v>346</v>
      </c>
      <c r="C1262" s="58">
        <v>0</v>
      </c>
      <c r="D1262" s="58">
        <v>0</v>
      </c>
      <c r="E1262" s="58">
        <f t="shared" si="38"/>
        <v>0</v>
      </c>
      <c r="F1262" s="26" t="str">
        <f t="shared" si="39"/>
        <v/>
      </c>
    </row>
    <row r="1263" s="191" customFormat="true" ht="17" customHeight="true" spans="1:6">
      <c r="A1263" s="200">
        <v>2240203</v>
      </c>
      <c r="B1263" s="200" t="s">
        <v>347</v>
      </c>
      <c r="C1263" s="58">
        <v>0</v>
      </c>
      <c r="D1263" s="58">
        <v>0</v>
      </c>
      <c r="E1263" s="58">
        <f t="shared" si="38"/>
        <v>0</v>
      </c>
      <c r="F1263" s="26" t="str">
        <f t="shared" si="39"/>
        <v/>
      </c>
    </row>
    <row r="1264" s="191" customFormat="true" ht="17" customHeight="true" spans="1:6">
      <c r="A1264" s="200">
        <v>2240204</v>
      </c>
      <c r="B1264" s="200" t="s">
        <v>1312</v>
      </c>
      <c r="C1264" s="58">
        <v>549</v>
      </c>
      <c r="D1264" s="58">
        <v>835</v>
      </c>
      <c r="E1264" s="58">
        <f t="shared" si="38"/>
        <v>286</v>
      </c>
      <c r="F1264" s="26">
        <f t="shared" si="39"/>
        <v>52.1</v>
      </c>
    </row>
    <row r="1265" s="191" customFormat="true" ht="17" customHeight="true" spans="1:6">
      <c r="A1265" s="200">
        <v>2240250</v>
      </c>
      <c r="B1265" s="200" t="s">
        <v>354</v>
      </c>
      <c r="C1265" s="58">
        <v>0</v>
      </c>
      <c r="D1265" s="58">
        <v>0</v>
      </c>
      <c r="E1265" s="58">
        <f t="shared" si="38"/>
        <v>0</v>
      </c>
      <c r="F1265" s="26" t="str">
        <f t="shared" si="39"/>
        <v/>
      </c>
    </row>
    <row r="1266" s="191" customFormat="true" ht="17" customHeight="true" spans="1:6">
      <c r="A1266" s="200">
        <v>2240299</v>
      </c>
      <c r="B1266" s="200" t="s">
        <v>1313</v>
      </c>
      <c r="C1266" s="58">
        <v>0</v>
      </c>
      <c r="D1266" s="58">
        <v>0</v>
      </c>
      <c r="E1266" s="58">
        <f t="shared" si="38"/>
        <v>0</v>
      </c>
      <c r="F1266" s="26" t="str">
        <f t="shared" si="39"/>
        <v/>
      </c>
    </row>
    <row r="1267" s="51" customFormat="true" spans="1:6">
      <c r="A1267" s="200">
        <v>22404</v>
      </c>
      <c r="B1267" s="202" t="s">
        <v>1314</v>
      </c>
      <c r="C1267" s="201">
        <f>SUM(C1268:C1274)</f>
        <v>0</v>
      </c>
      <c r="D1267" s="201"/>
      <c r="E1267" s="201">
        <f t="shared" si="38"/>
        <v>0</v>
      </c>
      <c r="F1267" s="24" t="str">
        <f t="shared" si="39"/>
        <v/>
      </c>
    </row>
    <row r="1268" s="191" customFormat="true" ht="17" customHeight="true" spans="1:6">
      <c r="A1268" s="200">
        <v>2240401</v>
      </c>
      <c r="B1268" s="200" t="s">
        <v>345</v>
      </c>
      <c r="C1268" s="58">
        <v>0</v>
      </c>
      <c r="D1268" s="58">
        <v>0</v>
      </c>
      <c r="E1268" s="58">
        <f t="shared" si="38"/>
        <v>0</v>
      </c>
      <c r="F1268" s="26" t="str">
        <f t="shared" si="39"/>
        <v/>
      </c>
    </row>
    <row r="1269" s="191" customFormat="true" ht="17" customHeight="true" spans="1:6">
      <c r="A1269" s="200">
        <v>2240402</v>
      </c>
      <c r="B1269" s="200" t="s">
        <v>346</v>
      </c>
      <c r="C1269" s="58">
        <v>0</v>
      </c>
      <c r="D1269" s="58">
        <v>0</v>
      </c>
      <c r="E1269" s="58">
        <f t="shared" si="38"/>
        <v>0</v>
      </c>
      <c r="F1269" s="26" t="str">
        <f t="shared" si="39"/>
        <v/>
      </c>
    </row>
    <row r="1270" s="191" customFormat="true" ht="17" customHeight="true" spans="1:6">
      <c r="A1270" s="200">
        <v>2240403</v>
      </c>
      <c r="B1270" s="200" t="s">
        <v>347</v>
      </c>
      <c r="C1270" s="58">
        <v>0</v>
      </c>
      <c r="D1270" s="58">
        <v>0</v>
      </c>
      <c r="E1270" s="58">
        <f t="shared" si="38"/>
        <v>0</v>
      </c>
      <c r="F1270" s="26" t="str">
        <f t="shared" si="39"/>
        <v/>
      </c>
    </row>
    <row r="1271" s="191" customFormat="true" ht="17" customHeight="true" spans="1:6">
      <c r="A1271" s="200">
        <v>2240404</v>
      </c>
      <c r="B1271" s="200" t="s">
        <v>1315</v>
      </c>
      <c r="C1271" s="58">
        <v>0</v>
      </c>
      <c r="D1271" s="58">
        <v>0</v>
      </c>
      <c r="E1271" s="58">
        <f t="shared" si="38"/>
        <v>0</v>
      </c>
      <c r="F1271" s="26" t="str">
        <f t="shared" si="39"/>
        <v/>
      </c>
    </row>
    <row r="1272" s="191" customFormat="true" ht="17" customHeight="true" spans="1:6">
      <c r="A1272" s="200">
        <v>2240405</v>
      </c>
      <c r="B1272" s="200" t="s">
        <v>1316</v>
      </c>
      <c r="C1272" s="58">
        <v>0</v>
      </c>
      <c r="D1272" s="58">
        <v>0</v>
      </c>
      <c r="E1272" s="58">
        <f t="shared" si="38"/>
        <v>0</v>
      </c>
      <c r="F1272" s="26" t="str">
        <f t="shared" si="39"/>
        <v/>
      </c>
    </row>
    <row r="1273" s="191" customFormat="true" ht="17" customHeight="true" spans="1:6">
      <c r="A1273" s="200">
        <v>2240450</v>
      </c>
      <c r="B1273" s="200" t="s">
        <v>354</v>
      </c>
      <c r="C1273" s="58">
        <v>0</v>
      </c>
      <c r="D1273" s="58">
        <v>0</v>
      </c>
      <c r="E1273" s="58">
        <f t="shared" si="38"/>
        <v>0</v>
      </c>
      <c r="F1273" s="26" t="str">
        <f t="shared" si="39"/>
        <v/>
      </c>
    </row>
    <row r="1274" s="191" customFormat="true" ht="17" customHeight="true" spans="1:6">
      <c r="A1274" s="200">
        <v>2240499</v>
      </c>
      <c r="B1274" s="200" t="s">
        <v>1317</v>
      </c>
      <c r="C1274" s="58">
        <v>0</v>
      </c>
      <c r="D1274" s="58">
        <v>0</v>
      </c>
      <c r="E1274" s="58">
        <f t="shared" si="38"/>
        <v>0</v>
      </c>
      <c r="F1274" s="26" t="str">
        <f t="shared" si="39"/>
        <v/>
      </c>
    </row>
    <row r="1275" s="51" customFormat="true" spans="1:6">
      <c r="A1275" s="200">
        <v>22405</v>
      </c>
      <c r="B1275" s="202" t="s">
        <v>1318</v>
      </c>
      <c r="C1275" s="201">
        <f>SUM(C1276:C1287)</f>
        <v>0</v>
      </c>
      <c r="D1275" s="201"/>
      <c r="E1275" s="201">
        <f t="shared" si="38"/>
        <v>0</v>
      </c>
      <c r="F1275" s="24" t="str">
        <f t="shared" si="39"/>
        <v/>
      </c>
    </row>
    <row r="1276" s="191" customFormat="true" ht="17" customHeight="true" spans="1:6">
      <c r="A1276" s="200">
        <v>2240501</v>
      </c>
      <c r="B1276" s="200" t="s">
        <v>345</v>
      </c>
      <c r="C1276" s="58">
        <v>0</v>
      </c>
      <c r="D1276" s="58">
        <v>0</v>
      </c>
      <c r="E1276" s="58">
        <f t="shared" si="38"/>
        <v>0</v>
      </c>
      <c r="F1276" s="26" t="str">
        <f t="shared" si="39"/>
        <v/>
      </c>
    </row>
    <row r="1277" s="191" customFormat="true" ht="17" customHeight="true" spans="1:6">
      <c r="A1277" s="200">
        <v>2240502</v>
      </c>
      <c r="B1277" s="200" t="s">
        <v>346</v>
      </c>
      <c r="C1277" s="58">
        <v>0</v>
      </c>
      <c r="D1277" s="58">
        <v>0</v>
      </c>
      <c r="E1277" s="58">
        <f t="shared" si="38"/>
        <v>0</v>
      </c>
      <c r="F1277" s="26" t="str">
        <f t="shared" si="39"/>
        <v/>
      </c>
    </row>
    <row r="1278" s="191" customFormat="true" ht="17" customHeight="true" spans="1:6">
      <c r="A1278" s="200">
        <v>2240503</v>
      </c>
      <c r="B1278" s="200" t="s">
        <v>347</v>
      </c>
      <c r="C1278" s="58">
        <v>0</v>
      </c>
      <c r="D1278" s="58">
        <v>0</v>
      </c>
      <c r="E1278" s="58">
        <f t="shared" si="38"/>
        <v>0</v>
      </c>
      <c r="F1278" s="26" t="str">
        <f t="shared" si="39"/>
        <v/>
      </c>
    </row>
    <row r="1279" s="191" customFormat="true" ht="17" customHeight="true" spans="1:6">
      <c r="A1279" s="200">
        <v>2240504</v>
      </c>
      <c r="B1279" s="200" t="s">
        <v>1319</v>
      </c>
      <c r="C1279" s="58">
        <v>0</v>
      </c>
      <c r="D1279" s="58">
        <v>0</v>
      </c>
      <c r="E1279" s="58">
        <f t="shared" si="38"/>
        <v>0</v>
      </c>
      <c r="F1279" s="26" t="str">
        <f t="shared" si="39"/>
        <v/>
      </c>
    </row>
    <row r="1280" s="191" customFormat="true" ht="17" customHeight="true" spans="1:6">
      <c r="A1280" s="200">
        <v>2240505</v>
      </c>
      <c r="B1280" s="200" t="s">
        <v>1320</v>
      </c>
      <c r="C1280" s="58">
        <v>0</v>
      </c>
      <c r="D1280" s="58">
        <v>0</v>
      </c>
      <c r="E1280" s="58">
        <f t="shared" si="38"/>
        <v>0</v>
      </c>
      <c r="F1280" s="26" t="str">
        <f t="shared" si="39"/>
        <v/>
      </c>
    </row>
    <row r="1281" s="191" customFormat="true" ht="17" customHeight="true" spans="1:6">
      <c r="A1281" s="200">
        <v>2240506</v>
      </c>
      <c r="B1281" s="200" t="s">
        <v>1321</v>
      </c>
      <c r="C1281" s="58">
        <v>0</v>
      </c>
      <c r="D1281" s="58">
        <v>0</v>
      </c>
      <c r="E1281" s="58">
        <f t="shared" si="38"/>
        <v>0</v>
      </c>
      <c r="F1281" s="26" t="str">
        <f t="shared" si="39"/>
        <v/>
      </c>
    </row>
    <row r="1282" s="191" customFormat="true" ht="17" customHeight="true" spans="1:6">
      <c r="A1282" s="200">
        <v>2240507</v>
      </c>
      <c r="B1282" s="200" t="s">
        <v>1322</v>
      </c>
      <c r="C1282" s="58">
        <v>0</v>
      </c>
      <c r="D1282" s="58">
        <v>0</v>
      </c>
      <c r="E1282" s="58">
        <f t="shared" si="38"/>
        <v>0</v>
      </c>
      <c r="F1282" s="26" t="str">
        <f t="shared" si="39"/>
        <v/>
      </c>
    </row>
    <row r="1283" s="191" customFormat="true" ht="17" customHeight="true" spans="1:6">
      <c r="A1283" s="200">
        <v>2240508</v>
      </c>
      <c r="B1283" s="200" t="s">
        <v>1323</v>
      </c>
      <c r="C1283" s="58">
        <v>0</v>
      </c>
      <c r="D1283" s="58">
        <v>0</v>
      </c>
      <c r="E1283" s="58">
        <f t="shared" si="38"/>
        <v>0</v>
      </c>
      <c r="F1283" s="26" t="str">
        <f t="shared" si="39"/>
        <v/>
      </c>
    </row>
    <row r="1284" s="191" customFormat="true" ht="17" customHeight="true" spans="1:6">
      <c r="A1284" s="200">
        <v>2240509</v>
      </c>
      <c r="B1284" s="200" t="s">
        <v>1324</v>
      </c>
      <c r="C1284" s="58">
        <v>0</v>
      </c>
      <c r="D1284" s="58">
        <v>0</v>
      </c>
      <c r="E1284" s="58">
        <f t="shared" si="38"/>
        <v>0</v>
      </c>
      <c r="F1284" s="26" t="str">
        <f t="shared" si="39"/>
        <v/>
      </c>
    </row>
    <row r="1285" s="191" customFormat="true" ht="17" customHeight="true" spans="1:6">
      <c r="A1285" s="200">
        <v>2240510</v>
      </c>
      <c r="B1285" s="200" t="s">
        <v>1325</v>
      </c>
      <c r="C1285" s="58">
        <v>0</v>
      </c>
      <c r="D1285" s="58">
        <v>0</v>
      </c>
      <c r="E1285" s="58">
        <f t="shared" ref="E1285:E1318" si="40">D1285-C1285</f>
        <v>0</v>
      </c>
      <c r="F1285" s="26" t="str">
        <f t="shared" ref="F1285:F1318" si="41">IF(C1285&lt;&gt;0,ROUND(100*(D1285/C1285-1),1),"")</f>
        <v/>
      </c>
    </row>
    <row r="1286" s="191" customFormat="true" ht="17" customHeight="true" spans="1:6">
      <c r="A1286" s="200">
        <v>2240550</v>
      </c>
      <c r="B1286" s="200" t="s">
        <v>1326</v>
      </c>
      <c r="C1286" s="58">
        <v>0</v>
      </c>
      <c r="D1286" s="58">
        <v>0</v>
      </c>
      <c r="E1286" s="58">
        <f t="shared" si="40"/>
        <v>0</v>
      </c>
      <c r="F1286" s="26" t="str">
        <f t="shared" si="41"/>
        <v/>
      </c>
    </row>
    <row r="1287" s="191" customFormat="true" ht="17" customHeight="true" spans="1:6">
      <c r="A1287" s="200">
        <v>2240599</v>
      </c>
      <c r="B1287" s="200" t="s">
        <v>1327</v>
      </c>
      <c r="C1287" s="58">
        <v>0</v>
      </c>
      <c r="D1287" s="58">
        <v>0</v>
      </c>
      <c r="E1287" s="58">
        <f t="shared" si="40"/>
        <v>0</v>
      </c>
      <c r="F1287" s="26" t="str">
        <f t="shared" si="41"/>
        <v/>
      </c>
    </row>
    <row r="1288" s="51" customFormat="true" spans="1:6">
      <c r="A1288" s="200">
        <v>22406</v>
      </c>
      <c r="B1288" s="202" t="s">
        <v>1328</v>
      </c>
      <c r="C1288" s="201">
        <v>176</v>
      </c>
      <c r="D1288" s="201">
        <v>21</v>
      </c>
      <c r="E1288" s="201">
        <f t="shared" si="40"/>
        <v>-155</v>
      </c>
      <c r="F1288" s="24">
        <f t="shared" si="41"/>
        <v>-88.1</v>
      </c>
    </row>
    <row r="1289" s="191" customFormat="true" ht="17" customHeight="true" spans="1:6">
      <c r="A1289" s="200">
        <v>2240601</v>
      </c>
      <c r="B1289" s="200" t="s">
        <v>1329</v>
      </c>
      <c r="C1289" s="58">
        <v>146</v>
      </c>
      <c r="D1289" s="58">
        <v>21</v>
      </c>
      <c r="E1289" s="58">
        <f t="shared" si="40"/>
        <v>-125</v>
      </c>
      <c r="F1289" s="26">
        <f t="shared" si="41"/>
        <v>-85.6</v>
      </c>
    </row>
    <row r="1290" s="191" customFormat="true" ht="17" customHeight="true" spans="1:6">
      <c r="A1290" s="200">
        <v>2240602</v>
      </c>
      <c r="B1290" s="200" t="s">
        <v>1330</v>
      </c>
      <c r="C1290" s="58">
        <v>0</v>
      </c>
      <c r="D1290" s="58">
        <v>0</v>
      </c>
      <c r="E1290" s="58">
        <f t="shared" si="40"/>
        <v>0</v>
      </c>
      <c r="F1290" s="26" t="str">
        <f t="shared" si="41"/>
        <v/>
      </c>
    </row>
    <row r="1291" s="191" customFormat="true" ht="17" customHeight="true" spans="1:6">
      <c r="A1291" s="200">
        <v>2240699</v>
      </c>
      <c r="B1291" s="200" t="s">
        <v>1331</v>
      </c>
      <c r="C1291" s="58">
        <v>30</v>
      </c>
      <c r="D1291" s="58">
        <v>0</v>
      </c>
      <c r="E1291" s="58">
        <f t="shared" si="40"/>
        <v>-30</v>
      </c>
      <c r="F1291" s="26">
        <f t="shared" si="41"/>
        <v>-100</v>
      </c>
    </row>
    <row r="1292" s="51" customFormat="true" spans="1:6">
      <c r="A1292" s="200">
        <v>22407</v>
      </c>
      <c r="B1292" s="202" t="s">
        <v>1332</v>
      </c>
      <c r="C1292" s="201">
        <v>18</v>
      </c>
      <c r="D1292" s="201">
        <v>287</v>
      </c>
      <c r="E1292" s="201">
        <f t="shared" si="40"/>
        <v>269</v>
      </c>
      <c r="F1292" s="24">
        <f t="shared" si="41"/>
        <v>1494.4</v>
      </c>
    </row>
    <row r="1293" s="191" customFormat="true" ht="17" customHeight="true" spans="1:6">
      <c r="A1293" s="200">
        <v>2240703</v>
      </c>
      <c r="B1293" s="200" t="s">
        <v>1333</v>
      </c>
      <c r="C1293" s="58">
        <v>12</v>
      </c>
      <c r="D1293" s="58">
        <v>44</v>
      </c>
      <c r="E1293" s="58">
        <f t="shared" si="40"/>
        <v>32</v>
      </c>
      <c r="F1293" s="26">
        <f t="shared" si="41"/>
        <v>266.7</v>
      </c>
    </row>
    <row r="1294" s="191" customFormat="true" ht="17" customHeight="true" spans="1:6">
      <c r="A1294" s="200">
        <v>2240704</v>
      </c>
      <c r="B1294" s="200" t="s">
        <v>1334</v>
      </c>
      <c r="C1294" s="58">
        <v>0</v>
      </c>
      <c r="D1294" s="58">
        <v>238</v>
      </c>
      <c r="E1294" s="58">
        <f t="shared" si="40"/>
        <v>238</v>
      </c>
      <c r="F1294" s="26" t="str">
        <f t="shared" si="41"/>
        <v/>
      </c>
    </row>
    <row r="1295" s="191" customFormat="true" ht="17" customHeight="true" spans="1:6">
      <c r="A1295" s="200">
        <v>2240799</v>
      </c>
      <c r="B1295" s="200" t="s">
        <v>1335</v>
      </c>
      <c r="C1295" s="58">
        <v>6</v>
      </c>
      <c r="D1295" s="58">
        <v>5</v>
      </c>
      <c r="E1295" s="58">
        <f t="shared" si="40"/>
        <v>-1</v>
      </c>
      <c r="F1295" s="26">
        <f t="shared" si="41"/>
        <v>-16.7</v>
      </c>
    </row>
    <row r="1296" s="51" customFormat="true" spans="1:6">
      <c r="A1296" s="200">
        <v>22499</v>
      </c>
      <c r="B1296" s="202" t="s">
        <v>1336</v>
      </c>
      <c r="C1296" s="201">
        <f t="shared" ref="C1296:C1300" si="42">C1297</f>
        <v>0</v>
      </c>
      <c r="D1296" s="201"/>
      <c r="E1296" s="201">
        <f t="shared" si="40"/>
        <v>0</v>
      </c>
      <c r="F1296" s="24" t="str">
        <f t="shared" si="41"/>
        <v/>
      </c>
    </row>
    <row r="1297" s="191" customFormat="true" ht="17" customHeight="true" spans="1:6">
      <c r="A1297" s="200">
        <v>2249999</v>
      </c>
      <c r="B1297" s="200" t="s">
        <v>1337</v>
      </c>
      <c r="C1297" s="58">
        <v>0</v>
      </c>
      <c r="D1297" s="58">
        <v>0</v>
      </c>
      <c r="E1297" s="58">
        <f t="shared" si="40"/>
        <v>0</v>
      </c>
      <c r="F1297" s="26" t="str">
        <f t="shared" si="41"/>
        <v/>
      </c>
    </row>
    <row r="1298" s="51" customFormat="true" spans="1:6">
      <c r="A1298" s="202">
        <v>227</v>
      </c>
      <c r="B1298" s="202" t="s">
        <v>1338</v>
      </c>
      <c r="C1298" s="201">
        <v>0</v>
      </c>
      <c r="D1298" s="201"/>
      <c r="E1298" s="201">
        <f t="shared" si="40"/>
        <v>0</v>
      </c>
      <c r="F1298" s="24" t="str">
        <f t="shared" si="41"/>
        <v/>
      </c>
    </row>
    <row r="1299" s="51" customFormat="true" spans="1:6">
      <c r="A1299" s="202">
        <v>229</v>
      </c>
      <c r="B1299" s="202" t="s">
        <v>1339</v>
      </c>
      <c r="C1299" s="201">
        <f t="shared" si="42"/>
        <v>531</v>
      </c>
      <c r="D1299" s="201">
        <f>D1300</f>
        <v>1017</v>
      </c>
      <c r="E1299" s="201">
        <f t="shared" si="40"/>
        <v>486</v>
      </c>
      <c r="F1299" s="24">
        <f t="shared" si="41"/>
        <v>91.5</v>
      </c>
    </row>
    <row r="1300" s="51" customFormat="true" spans="1:6">
      <c r="A1300" s="200">
        <v>22999</v>
      </c>
      <c r="B1300" s="202" t="s">
        <v>1340</v>
      </c>
      <c r="C1300" s="201">
        <f t="shared" si="42"/>
        <v>531</v>
      </c>
      <c r="D1300" s="201">
        <v>1017</v>
      </c>
      <c r="E1300" s="201">
        <f t="shared" si="40"/>
        <v>486</v>
      </c>
      <c r="F1300" s="24">
        <f t="shared" si="41"/>
        <v>91.5</v>
      </c>
    </row>
    <row r="1301" s="191" customFormat="true" ht="17" customHeight="true" spans="1:6">
      <c r="A1301" s="200">
        <v>2299999</v>
      </c>
      <c r="B1301" s="200" t="s">
        <v>1341</v>
      </c>
      <c r="C1301" s="58">
        <v>531</v>
      </c>
      <c r="D1301" s="58">
        <v>1017</v>
      </c>
      <c r="E1301" s="58">
        <f t="shared" si="40"/>
        <v>486</v>
      </c>
      <c r="F1301" s="26">
        <f t="shared" si="41"/>
        <v>91.5</v>
      </c>
    </row>
    <row r="1302" s="51" customFormat="true" spans="1:6">
      <c r="A1302" s="202">
        <v>232</v>
      </c>
      <c r="B1302" s="202" t="s">
        <v>1342</v>
      </c>
      <c r="C1302" s="201">
        <f>SUM(C1303,C1304,C1309)</f>
        <v>3742</v>
      </c>
      <c r="D1302" s="201">
        <f>SUM(D1303,D1304,D1309)</f>
        <v>3646</v>
      </c>
      <c r="E1302" s="201">
        <f t="shared" si="40"/>
        <v>-96</v>
      </c>
      <c r="F1302" s="24">
        <f t="shared" si="41"/>
        <v>-2.6</v>
      </c>
    </row>
    <row r="1303" s="51" customFormat="true" spans="1:6">
      <c r="A1303" s="200">
        <v>23201</v>
      </c>
      <c r="B1303" s="202" t="s">
        <v>1343</v>
      </c>
      <c r="C1303" s="201">
        <v>0</v>
      </c>
      <c r="D1303" s="201"/>
      <c r="E1303" s="201">
        <f t="shared" si="40"/>
        <v>0</v>
      </c>
      <c r="F1303" s="24" t="str">
        <f t="shared" si="41"/>
        <v/>
      </c>
    </row>
    <row r="1304" s="51" customFormat="true" spans="1:6">
      <c r="A1304" s="200">
        <v>23202</v>
      </c>
      <c r="B1304" s="202" t="s">
        <v>1344</v>
      </c>
      <c r="C1304" s="201">
        <f>SUM(C1305:C1308)</f>
        <v>0</v>
      </c>
      <c r="D1304" s="201"/>
      <c r="E1304" s="201">
        <f t="shared" si="40"/>
        <v>0</v>
      </c>
      <c r="F1304" s="24" t="str">
        <f t="shared" si="41"/>
        <v/>
      </c>
    </row>
    <row r="1305" s="191" customFormat="true" ht="17" customHeight="true" spans="1:6">
      <c r="A1305" s="200">
        <v>2320201</v>
      </c>
      <c r="B1305" s="200" t="s">
        <v>1345</v>
      </c>
      <c r="C1305" s="58">
        <v>0</v>
      </c>
      <c r="D1305" s="58">
        <v>0</v>
      </c>
      <c r="E1305" s="58">
        <f t="shared" si="40"/>
        <v>0</v>
      </c>
      <c r="F1305" s="26" t="str">
        <f t="shared" si="41"/>
        <v/>
      </c>
    </row>
    <row r="1306" s="191" customFormat="true" ht="17" customHeight="true" spans="1:6">
      <c r="A1306" s="200">
        <v>2320202</v>
      </c>
      <c r="B1306" s="200" t="s">
        <v>1346</v>
      </c>
      <c r="C1306" s="58">
        <v>0</v>
      </c>
      <c r="D1306" s="58">
        <v>0</v>
      </c>
      <c r="E1306" s="58">
        <f t="shared" si="40"/>
        <v>0</v>
      </c>
      <c r="F1306" s="26" t="str">
        <f t="shared" si="41"/>
        <v/>
      </c>
    </row>
    <row r="1307" s="191" customFormat="true" ht="17" customHeight="true" spans="1:6">
      <c r="A1307" s="200">
        <v>2320203</v>
      </c>
      <c r="B1307" s="200" t="s">
        <v>1347</v>
      </c>
      <c r="C1307" s="58">
        <v>0</v>
      </c>
      <c r="D1307" s="58">
        <v>0</v>
      </c>
      <c r="E1307" s="58">
        <f t="shared" si="40"/>
        <v>0</v>
      </c>
      <c r="F1307" s="26" t="str">
        <f t="shared" si="41"/>
        <v/>
      </c>
    </row>
    <row r="1308" s="191" customFormat="true" ht="17" customHeight="true" spans="1:6">
      <c r="A1308" s="200">
        <v>2320299</v>
      </c>
      <c r="B1308" s="200" t="s">
        <v>1348</v>
      </c>
      <c r="C1308" s="58">
        <v>0</v>
      </c>
      <c r="D1308" s="58">
        <v>0</v>
      </c>
      <c r="E1308" s="58">
        <f t="shared" si="40"/>
        <v>0</v>
      </c>
      <c r="F1308" s="26" t="str">
        <f t="shared" si="41"/>
        <v/>
      </c>
    </row>
    <row r="1309" s="51" customFormat="true" spans="1:6">
      <c r="A1309" s="200">
        <v>23203</v>
      </c>
      <c r="B1309" s="202" t="s">
        <v>1349</v>
      </c>
      <c r="C1309" s="201">
        <v>3742</v>
      </c>
      <c r="D1309" s="201">
        <v>3646</v>
      </c>
      <c r="E1309" s="201">
        <f t="shared" si="40"/>
        <v>-96</v>
      </c>
      <c r="F1309" s="24">
        <f t="shared" si="41"/>
        <v>-2.6</v>
      </c>
    </row>
    <row r="1310" s="191" customFormat="true" ht="17.25" customHeight="true" spans="1:6">
      <c r="A1310" s="200">
        <v>2320301</v>
      </c>
      <c r="B1310" s="200" t="s">
        <v>1350</v>
      </c>
      <c r="C1310" s="58">
        <v>3742</v>
      </c>
      <c r="D1310" s="58">
        <v>3646</v>
      </c>
      <c r="E1310" s="58">
        <f t="shared" si="40"/>
        <v>-96</v>
      </c>
      <c r="F1310" s="26">
        <f t="shared" si="41"/>
        <v>-2.6</v>
      </c>
    </row>
    <row r="1311" s="191" customFormat="true" ht="17" customHeight="true" spans="1:6">
      <c r="A1311" s="200">
        <v>2320302</v>
      </c>
      <c r="B1311" s="200" t="s">
        <v>1351</v>
      </c>
      <c r="C1311" s="58">
        <v>0</v>
      </c>
      <c r="D1311" s="58">
        <v>0</v>
      </c>
      <c r="E1311" s="58">
        <f t="shared" si="40"/>
        <v>0</v>
      </c>
      <c r="F1311" s="26" t="str">
        <f t="shared" si="41"/>
        <v/>
      </c>
    </row>
    <row r="1312" s="191" customFormat="true" ht="17" customHeight="true" spans="1:6">
      <c r="A1312" s="200">
        <v>2320303</v>
      </c>
      <c r="B1312" s="200" t="s">
        <v>1352</v>
      </c>
      <c r="C1312" s="58">
        <v>0</v>
      </c>
      <c r="D1312" s="58">
        <v>0</v>
      </c>
      <c r="E1312" s="58">
        <f t="shared" si="40"/>
        <v>0</v>
      </c>
      <c r="F1312" s="26" t="str">
        <f t="shared" si="41"/>
        <v/>
      </c>
    </row>
    <row r="1313" s="191" customFormat="true" ht="17" customHeight="true" spans="1:6">
      <c r="A1313" s="200">
        <v>2320399</v>
      </c>
      <c r="B1313" s="200" t="s">
        <v>1353</v>
      </c>
      <c r="C1313" s="58">
        <v>0</v>
      </c>
      <c r="D1313" s="58">
        <v>0</v>
      </c>
      <c r="E1313" s="58">
        <f t="shared" si="40"/>
        <v>0</v>
      </c>
      <c r="F1313" s="26" t="str">
        <f t="shared" si="41"/>
        <v/>
      </c>
    </row>
    <row r="1314" s="51" customFormat="true" spans="1:6">
      <c r="A1314" s="202">
        <v>233</v>
      </c>
      <c r="B1314" s="202" t="s">
        <v>1354</v>
      </c>
      <c r="C1314" s="201">
        <f>C1315+C1316+C1317</f>
        <v>26</v>
      </c>
      <c r="D1314" s="201">
        <f>D1315+D1316+D1317</f>
        <v>33</v>
      </c>
      <c r="E1314" s="201">
        <f t="shared" si="40"/>
        <v>7</v>
      </c>
      <c r="F1314" s="24">
        <f t="shared" si="41"/>
        <v>26.9</v>
      </c>
    </row>
    <row r="1315" s="51" customFormat="true" spans="1:6">
      <c r="A1315" s="200">
        <v>23301</v>
      </c>
      <c r="B1315" s="202" t="s">
        <v>1355</v>
      </c>
      <c r="C1315" s="201">
        <v>0</v>
      </c>
      <c r="D1315" s="201"/>
      <c r="E1315" s="201">
        <f t="shared" si="40"/>
        <v>0</v>
      </c>
      <c r="F1315" s="24" t="str">
        <f t="shared" si="41"/>
        <v/>
      </c>
    </row>
    <row r="1316" s="51" customFormat="true" spans="1:6">
      <c r="A1316" s="200">
        <v>23302</v>
      </c>
      <c r="B1316" s="202" t="s">
        <v>1356</v>
      </c>
      <c r="C1316" s="201">
        <v>0</v>
      </c>
      <c r="D1316" s="201"/>
      <c r="E1316" s="201">
        <f t="shared" si="40"/>
        <v>0</v>
      </c>
      <c r="F1316" s="24" t="str">
        <f t="shared" si="41"/>
        <v/>
      </c>
    </row>
    <row r="1317" s="51" customFormat="true" spans="1:6">
      <c r="A1317" s="200">
        <v>23303</v>
      </c>
      <c r="B1317" s="202" t="s">
        <v>1357</v>
      </c>
      <c r="C1317" s="201">
        <v>26</v>
      </c>
      <c r="D1317" s="201">
        <v>33</v>
      </c>
      <c r="E1317" s="201">
        <f t="shared" si="40"/>
        <v>7</v>
      </c>
      <c r="F1317" s="24">
        <f t="shared" si="41"/>
        <v>26.9</v>
      </c>
    </row>
    <row r="1318" ht="14.25" spans="1:6">
      <c r="A1318" s="200">
        <v>2330301</v>
      </c>
      <c r="B1318" s="200" t="s">
        <v>1358</v>
      </c>
      <c r="C1318" s="58">
        <v>26</v>
      </c>
      <c r="D1318" s="58">
        <v>33</v>
      </c>
      <c r="E1318" s="58">
        <f t="shared" si="40"/>
        <v>7</v>
      </c>
      <c r="F1318" s="26">
        <f t="shared" si="41"/>
        <v>26.9</v>
      </c>
    </row>
  </sheetData>
  <autoFilter ref="A3:G1317">
    <extLst/>
  </autoFilter>
  <mergeCells count="1">
    <mergeCell ref="B1:F1"/>
  </mergeCells>
  <pageMargins left="0.67" right="0.43" top="0.67" bottom="0.71" header="0.5" footer="0.5"/>
  <pageSetup paperSize="9" firstPageNumber="4" fitToHeight="0" orientation="landscape" useFirstPageNumber="true" horizontalDpi="600" verticalDpi="600"/>
  <headerFooter>
    <evenFooter>&amp;L&amp;14—&amp;P—</evenFooter>
  </headerFooter>
  <ignoredErrors>
    <ignoredError sqref="C1304 C412 C441 C466 C587 C659 C713 C950 C999 C1106 C1275" formulaRange="true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defaultGridColor="0" colorId="8" workbookViewId="0">
      <pane xSplit="1" ySplit="3" topLeftCell="B61" activePane="bottomRight" state="frozen"/>
      <selection/>
      <selection pane="topRight"/>
      <selection pane="bottomLeft"/>
      <selection pane="bottomRight" activeCell="A5" sqref="A5:F70"/>
    </sheetView>
  </sheetViews>
  <sheetFormatPr defaultColWidth="9" defaultRowHeight="15.75" outlineLevelCol="5"/>
  <cols>
    <col min="1" max="1" width="41.25" style="75" customWidth="true"/>
    <col min="2" max="4" width="11.125" style="75" customWidth="true"/>
    <col min="5" max="6" width="8.25" style="75" customWidth="true"/>
    <col min="7" max="16384" width="9" style="75"/>
  </cols>
  <sheetData>
    <row r="1" ht="27" spans="1:6">
      <c r="A1" s="206" t="s">
        <v>1359</v>
      </c>
      <c r="B1" s="206"/>
      <c r="C1" s="206"/>
      <c r="D1" s="206"/>
      <c r="E1" s="206"/>
      <c r="F1" s="206"/>
    </row>
    <row r="2" s="84" customFormat="true" ht="18" customHeight="true" spans="1:6">
      <c r="A2" s="67"/>
      <c r="B2" s="67"/>
      <c r="C2" s="67"/>
      <c r="D2" s="42"/>
      <c r="F2" s="42" t="s">
        <v>24</v>
      </c>
    </row>
    <row r="3" s="205" customFormat="true" ht="33" customHeight="true" spans="1:6">
      <c r="A3" s="68" t="s">
        <v>31</v>
      </c>
      <c r="B3" s="43" t="s">
        <v>1360</v>
      </c>
      <c r="C3" s="43" t="s">
        <v>1361</v>
      </c>
      <c r="D3" s="43" t="s">
        <v>1362</v>
      </c>
      <c r="E3" s="44" t="s">
        <v>1363</v>
      </c>
      <c r="F3" s="113" t="s">
        <v>30</v>
      </c>
    </row>
    <row r="4" s="205" customFormat="true" ht="19" customHeight="true" spans="1:6">
      <c r="A4" s="174" t="s">
        <v>1364</v>
      </c>
      <c r="B4" s="58">
        <f>SUM(B5,B71,B75,B77,B76,B74)</f>
        <v>3381499</v>
      </c>
      <c r="C4" s="58">
        <f>SUM(C5,C71,C75,C77,C76,C74)</f>
        <v>2070646.9958831</v>
      </c>
      <c r="D4" s="58">
        <f>SUM(D5,D71,D75,D77,D76,D74)</f>
        <v>3062207</v>
      </c>
      <c r="E4" s="50">
        <f t="shared" ref="E4:E67" si="0">IF(B4&lt;&gt;0,ROUND(100*(D4/B4-1),1),"")</f>
        <v>-9.4</v>
      </c>
      <c r="F4" s="50">
        <f t="shared" ref="F4:F67" si="1">IF(C4&lt;&gt;0,ROUND(100*(D4/C4),1),"")</f>
        <v>147.9</v>
      </c>
    </row>
    <row r="5" s="205" customFormat="true" ht="19" customHeight="true" spans="1:6">
      <c r="A5" s="212" t="s">
        <v>1365</v>
      </c>
      <c r="B5" s="58">
        <v>2423381</v>
      </c>
      <c r="C5" s="58">
        <v>1633880.1328</v>
      </c>
      <c r="D5" s="58">
        <v>2290335</v>
      </c>
      <c r="E5" s="50">
        <f t="shared" si="0"/>
        <v>-5.5</v>
      </c>
      <c r="F5" s="50">
        <f t="shared" si="1"/>
        <v>140.2</v>
      </c>
    </row>
    <row r="6" ht="19" customHeight="true" spans="1:6">
      <c r="A6" s="160" t="s">
        <v>1366</v>
      </c>
      <c r="B6" s="58">
        <v>179747</v>
      </c>
      <c r="C6" s="58">
        <v>179747</v>
      </c>
      <c r="D6" s="58">
        <v>223478</v>
      </c>
      <c r="E6" s="50">
        <f t="shared" si="0"/>
        <v>24.3</v>
      </c>
      <c r="F6" s="50">
        <f t="shared" si="1"/>
        <v>124.3</v>
      </c>
    </row>
    <row r="7" ht="19" customHeight="true" spans="1:6">
      <c r="A7" s="97" t="s">
        <v>90</v>
      </c>
      <c r="B7" s="58">
        <v>22234</v>
      </c>
      <c r="C7" s="58">
        <v>22234</v>
      </c>
      <c r="D7" s="58">
        <v>22234</v>
      </c>
      <c r="E7" s="50">
        <f t="shared" si="0"/>
        <v>0</v>
      </c>
      <c r="F7" s="50">
        <f t="shared" si="1"/>
        <v>100</v>
      </c>
    </row>
    <row r="8" ht="19" customHeight="true" spans="1:6">
      <c r="A8" s="97" t="s">
        <v>92</v>
      </c>
      <c r="B8" s="58">
        <v>6600</v>
      </c>
      <c r="C8" s="58">
        <v>6600</v>
      </c>
      <c r="D8" s="58">
        <v>6600</v>
      </c>
      <c r="E8" s="50">
        <f t="shared" si="0"/>
        <v>0</v>
      </c>
      <c r="F8" s="50">
        <f t="shared" si="1"/>
        <v>100</v>
      </c>
    </row>
    <row r="9" ht="19" customHeight="true" spans="1:6">
      <c r="A9" s="97" t="s">
        <v>94</v>
      </c>
      <c r="B9" s="58">
        <v>68091</v>
      </c>
      <c r="C9" s="58">
        <v>68091</v>
      </c>
      <c r="D9" s="58">
        <v>68091</v>
      </c>
      <c r="E9" s="50">
        <f t="shared" si="0"/>
        <v>0</v>
      </c>
      <c r="F9" s="50">
        <f t="shared" si="1"/>
        <v>100</v>
      </c>
    </row>
    <row r="10" ht="19" customHeight="true" spans="1:6">
      <c r="A10" s="97" t="s">
        <v>96</v>
      </c>
      <c r="B10" s="58">
        <v>64312</v>
      </c>
      <c r="C10" s="58">
        <v>64312</v>
      </c>
      <c r="D10" s="58">
        <v>64312</v>
      </c>
      <c r="E10" s="50">
        <f t="shared" si="0"/>
        <v>0</v>
      </c>
      <c r="F10" s="50">
        <f t="shared" si="1"/>
        <v>100</v>
      </c>
    </row>
    <row r="11" ht="19" customHeight="true" spans="1:6">
      <c r="A11" s="97" t="s">
        <v>98</v>
      </c>
      <c r="B11" s="58">
        <v>-38770</v>
      </c>
      <c r="C11" s="58">
        <v>-38770</v>
      </c>
      <c r="D11" s="58">
        <v>4961</v>
      </c>
      <c r="E11" s="50">
        <f t="shared" si="0"/>
        <v>-112.8</v>
      </c>
      <c r="F11" s="50">
        <f t="shared" si="1"/>
        <v>-12.8</v>
      </c>
    </row>
    <row r="12" ht="19" customHeight="true" spans="1:6">
      <c r="A12" s="97" t="s">
        <v>100</v>
      </c>
      <c r="B12" s="58">
        <v>57280</v>
      </c>
      <c r="C12" s="58">
        <v>57280</v>
      </c>
      <c r="D12" s="58">
        <v>57280</v>
      </c>
      <c r="E12" s="50">
        <f t="shared" si="0"/>
        <v>0</v>
      </c>
      <c r="F12" s="50">
        <f t="shared" si="1"/>
        <v>100</v>
      </c>
    </row>
    <row r="13" ht="19" customHeight="true" spans="1:6">
      <c r="A13" s="160" t="s">
        <v>1367</v>
      </c>
      <c r="B13" s="58">
        <v>1664310</v>
      </c>
      <c r="C13" s="58">
        <v>1314191.9928</v>
      </c>
      <c r="D13" s="58">
        <v>1575307</v>
      </c>
      <c r="E13" s="50">
        <f t="shared" si="0"/>
        <v>-5.3</v>
      </c>
      <c r="F13" s="50">
        <f t="shared" si="1"/>
        <v>119.9</v>
      </c>
    </row>
    <row r="14" ht="19" customHeight="true" spans="1:6">
      <c r="A14" s="97" t="s">
        <v>104</v>
      </c>
      <c r="B14" s="58">
        <v>18021</v>
      </c>
      <c r="C14" s="58">
        <v>18020.56</v>
      </c>
      <c r="D14" s="58">
        <v>18021</v>
      </c>
      <c r="E14" s="50">
        <f t="shared" si="0"/>
        <v>0</v>
      </c>
      <c r="F14" s="50">
        <f t="shared" si="1"/>
        <v>100</v>
      </c>
    </row>
    <row r="15" ht="19" customHeight="true" spans="1:6">
      <c r="A15" s="97" t="s">
        <v>106</v>
      </c>
      <c r="B15" s="58">
        <v>293153</v>
      </c>
      <c r="C15" s="58">
        <v>304519</v>
      </c>
      <c r="D15" s="58">
        <v>289748</v>
      </c>
      <c r="E15" s="50">
        <f t="shared" si="0"/>
        <v>-1.2</v>
      </c>
      <c r="F15" s="50">
        <f t="shared" si="1"/>
        <v>95.1</v>
      </c>
    </row>
    <row r="16" ht="19" customHeight="true" spans="1:6">
      <c r="A16" s="97" t="s">
        <v>108</v>
      </c>
      <c r="B16" s="58">
        <v>130367</v>
      </c>
      <c r="C16" s="58">
        <v>62068</v>
      </c>
      <c r="D16" s="58">
        <v>80010</v>
      </c>
      <c r="E16" s="50">
        <f t="shared" si="0"/>
        <v>-38.6</v>
      </c>
      <c r="F16" s="50">
        <f t="shared" si="1"/>
        <v>128.9</v>
      </c>
    </row>
    <row r="17" ht="19" customHeight="true" spans="1:6">
      <c r="A17" s="97" t="s">
        <v>110</v>
      </c>
      <c r="B17" s="58">
        <v>92853</v>
      </c>
      <c r="C17" s="58">
        <v>34792.62</v>
      </c>
      <c r="D17" s="58">
        <v>75193</v>
      </c>
      <c r="E17" s="50">
        <f t="shared" si="0"/>
        <v>-19</v>
      </c>
      <c r="F17" s="50">
        <f t="shared" si="1"/>
        <v>216.1</v>
      </c>
    </row>
    <row r="18" ht="19" customHeight="true" spans="1:6">
      <c r="A18" s="97" t="s">
        <v>112</v>
      </c>
      <c r="B18" s="58">
        <v>0</v>
      </c>
      <c r="C18" s="58"/>
      <c r="D18" s="58">
        <v>0</v>
      </c>
      <c r="E18" s="50" t="str">
        <f t="shared" si="0"/>
        <v/>
      </c>
      <c r="F18" s="50" t="str">
        <f t="shared" si="1"/>
        <v/>
      </c>
    </row>
    <row r="19" ht="19" customHeight="true" spans="1:6">
      <c r="A19" s="97" t="s">
        <v>1368</v>
      </c>
      <c r="B19" s="58">
        <v>0</v>
      </c>
      <c r="C19" s="58"/>
      <c r="D19" s="58">
        <v>0</v>
      </c>
      <c r="E19" s="50" t="str">
        <f t="shared" si="0"/>
        <v/>
      </c>
      <c r="F19" s="50" t="str">
        <f t="shared" si="1"/>
        <v/>
      </c>
    </row>
    <row r="20" ht="19" customHeight="true" spans="1:6">
      <c r="A20" s="97" t="s">
        <v>114</v>
      </c>
      <c r="B20" s="58">
        <v>3054</v>
      </c>
      <c r="C20" s="58">
        <v>1186</v>
      </c>
      <c r="D20" s="58">
        <v>3545</v>
      </c>
      <c r="E20" s="50">
        <f t="shared" si="0"/>
        <v>16.1</v>
      </c>
      <c r="F20" s="50">
        <f t="shared" si="1"/>
        <v>298.9</v>
      </c>
    </row>
    <row r="21" ht="19" customHeight="true" spans="1:6">
      <c r="A21" s="97" t="s">
        <v>116</v>
      </c>
      <c r="B21" s="58">
        <v>23328</v>
      </c>
      <c r="C21" s="58">
        <v>12718</v>
      </c>
      <c r="D21" s="58">
        <v>23073</v>
      </c>
      <c r="E21" s="50">
        <f t="shared" si="0"/>
        <v>-1.1</v>
      </c>
      <c r="F21" s="50">
        <f t="shared" si="1"/>
        <v>181.4</v>
      </c>
    </row>
    <row r="22" ht="19" customHeight="true" spans="1:6">
      <c r="A22" s="97" t="s">
        <v>118</v>
      </c>
      <c r="B22" s="58">
        <v>110819</v>
      </c>
      <c r="C22" s="58">
        <v>110819</v>
      </c>
      <c r="D22" s="58">
        <v>110819</v>
      </c>
      <c r="E22" s="50">
        <f t="shared" si="0"/>
        <v>0</v>
      </c>
      <c r="F22" s="50">
        <f t="shared" si="1"/>
        <v>100</v>
      </c>
    </row>
    <row r="23" ht="19" customHeight="true" spans="1:6">
      <c r="A23" s="97" t="s">
        <v>120</v>
      </c>
      <c r="B23" s="58">
        <v>4739</v>
      </c>
      <c r="C23" s="58">
        <v>4259</v>
      </c>
      <c r="D23" s="58">
        <v>5312</v>
      </c>
      <c r="E23" s="50">
        <f t="shared" si="0"/>
        <v>12.1</v>
      </c>
      <c r="F23" s="50">
        <f t="shared" si="1"/>
        <v>124.7</v>
      </c>
    </row>
    <row r="24" ht="19" customHeight="true" spans="1:6">
      <c r="A24" s="97" t="s">
        <v>122</v>
      </c>
      <c r="B24" s="58">
        <v>31760</v>
      </c>
      <c r="C24" s="58">
        <v>31678</v>
      </c>
      <c r="D24" s="58">
        <v>33008</v>
      </c>
      <c r="E24" s="50">
        <f t="shared" si="0"/>
        <v>3.9</v>
      </c>
      <c r="F24" s="50">
        <f t="shared" si="1"/>
        <v>104.2</v>
      </c>
    </row>
    <row r="25" ht="19" customHeight="true" spans="1:6">
      <c r="A25" s="97" t="s">
        <v>124</v>
      </c>
      <c r="B25" s="58">
        <v>0</v>
      </c>
      <c r="C25" s="58"/>
      <c r="D25" s="58">
        <v>0</v>
      </c>
      <c r="E25" s="50" t="str">
        <f t="shared" si="0"/>
        <v/>
      </c>
      <c r="F25" s="50" t="str">
        <f t="shared" si="1"/>
        <v/>
      </c>
    </row>
    <row r="26" ht="19" customHeight="true" spans="1:6">
      <c r="A26" s="97" t="s">
        <v>126</v>
      </c>
      <c r="B26" s="58">
        <v>123175</v>
      </c>
      <c r="C26" s="58">
        <v>75602</v>
      </c>
      <c r="D26" s="58">
        <v>142408</v>
      </c>
      <c r="E26" s="50">
        <f t="shared" si="0"/>
        <v>15.6</v>
      </c>
      <c r="F26" s="50">
        <f t="shared" si="1"/>
        <v>188.4</v>
      </c>
    </row>
    <row r="27" ht="19" customHeight="true" spans="1:6">
      <c r="A27" s="97" t="s">
        <v>1369</v>
      </c>
      <c r="B27" s="58">
        <v>0</v>
      </c>
      <c r="C27" s="58"/>
      <c r="D27" s="58">
        <v>0</v>
      </c>
      <c r="E27" s="50" t="str">
        <f t="shared" si="0"/>
        <v/>
      </c>
      <c r="F27" s="50" t="str">
        <f t="shared" si="1"/>
        <v/>
      </c>
    </row>
    <row r="28" ht="19" customHeight="true" spans="1:6">
      <c r="A28" s="97" t="s">
        <v>130</v>
      </c>
      <c r="B28" s="58">
        <v>0</v>
      </c>
      <c r="C28" s="58"/>
      <c r="D28" s="58">
        <v>0</v>
      </c>
      <c r="E28" s="50" t="str">
        <f t="shared" si="0"/>
        <v/>
      </c>
      <c r="F28" s="50" t="str">
        <f t="shared" si="1"/>
        <v/>
      </c>
    </row>
    <row r="29" ht="19" customHeight="true" spans="1:6">
      <c r="A29" s="97" t="s">
        <v>132</v>
      </c>
      <c r="B29" s="58">
        <v>0</v>
      </c>
      <c r="C29" s="58"/>
      <c r="D29" s="58">
        <v>0</v>
      </c>
      <c r="E29" s="50" t="str">
        <f t="shared" si="0"/>
        <v/>
      </c>
      <c r="F29" s="50" t="str">
        <f t="shared" si="1"/>
        <v/>
      </c>
    </row>
    <row r="30" ht="19" customHeight="true" spans="1:6">
      <c r="A30" s="97" t="s">
        <v>134</v>
      </c>
      <c r="B30" s="58">
        <v>26186</v>
      </c>
      <c r="C30" s="58">
        <v>16311.63</v>
      </c>
      <c r="D30" s="58">
        <v>26075</v>
      </c>
      <c r="E30" s="50">
        <f t="shared" si="0"/>
        <v>-0.4</v>
      </c>
      <c r="F30" s="50">
        <f t="shared" si="1"/>
        <v>159.9</v>
      </c>
    </row>
    <row r="31" ht="19" customHeight="true" spans="1:6">
      <c r="A31" s="97" t="s">
        <v>136</v>
      </c>
      <c r="B31" s="58">
        <v>147642</v>
      </c>
      <c r="C31" s="58">
        <v>109204.91</v>
      </c>
      <c r="D31" s="58">
        <v>157186</v>
      </c>
      <c r="E31" s="50">
        <f t="shared" si="0"/>
        <v>6.5</v>
      </c>
      <c r="F31" s="50">
        <f t="shared" si="1"/>
        <v>143.9</v>
      </c>
    </row>
    <row r="32" ht="19" customHeight="true" spans="1:6">
      <c r="A32" s="97" t="s">
        <v>138</v>
      </c>
      <c r="B32" s="58">
        <v>0</v>
      </c>
      <c r="C32" s="58"/>
      <c r="D32" s="58">
        <v>0</v>
      </c>
      <c r="E32" s="50" t="str">
        <f t="shared" si="0"/>
        <v/>
      </c>
      <c r="F32" s="50" t="str">
        <f t="shared" si="1"/>
        <v/>
      </c>
    </row>
    <row r="33" ht="19" customHeight="true" spans="1:6">
      <c r="A33" s="97" t="s">
        <v>1370</v>
      </c>
      <c r="B33" s="58">
        <v>5773</v>
      </c>
      <c r="C33" s="58">
        <v>986</v>
      </c>
      <c r="D33" s="58">
        <v>4030</v>
      </c>
      <c r="E33" s="50">
        <f t="shared" si="0"/>
        <v>-30.2</v>
      </c>
      <c r="F33" s="50">
        <f t="shared" si="1"/>
        <v>408.7</v>
      </c>
    </row>
    <row r="34" ht="19" customHeight="true" spans="1:6">
      <c r="A34" s="97" t="s">
        <v>1371</v>
      </c>
      <c r="B34" s="58">
        <v>187292</v>
      </c>
      <c r="C34" s="58">
        <v>161864.6728</v>
      </c>
      <c r="D34" s="58">
        <v>193753</v>
      </c>
      <c r="E34" s="50">
        <f t="shared" si="0"/>
        <v>3.4</v>
      </c>
      <c r="F34" s="50">
        <f t="shared" si="1"/>
        <v>119.7</v>
      </c>
    </row>
    <row r="35" ht="19" customHeight="true" spans="1:6">
      <c r="A35" s="97" t="s">
        <v>144</v>
      </c>
      <c r="B35" s="58">
        <v>212954</v>
      </c>
      <c r="C35" s="58">
        <v>190673.15</v>
      </c>
      <c r="D35" s="58">
        <v>217435</v>
      </c>
      <c r="E35" s="50">
        <f t="shared" si="0"/>
        <v>2.1</v>
      </c>
      <c r="F35" s="50">
        <f t="shared" si="1"/>
        <v>114</v>
      </c>
    </row>
    <row r="36" ht="19" customHeight="true" spans="1:6">
      <c r="A36" s="97" t="s">
        <v>146</v>
      </c>
      <c r="B36" s="58">
        <v>24499</v>
      </c>
      <c r="C36" s="58">
        <v>13000</v>
      </c>
      <c r="D36" s="58">
        <v>16942</v>
      </c>
      <c r="E36" s="50">
        <f t="shared" si="0"/>
        <v>-30.8</v>
      </c>
      <c r="F36" s="50">
        <f t="shared" si="1"/>
        <v>130.3</v>
      </c>
    </row>
    <row r="37" ht="19" customHeight="true" spans="1:6">
      <c r="A37" s="97" t="s">
        <v>148</v>
      </c>
      <c r="B37" s="58">
        <v>0</v>
      </c>
      <c r="C37" s="58"/>
      <c r="D37" s="58">
        <v>0</v>
      </c>
      <c r="E37" s="50" t="str">
        <f t="shared" si="0"/>
        <v/>
      </c>
      <c r="F37" s="50" t="str">
        <f t="shared" si="1"/>
        <v/>
      </c>
    </row>
    <row r="38" ht="19" customHeight="true" spans="1:6">
      <c r="A38" s="97" t="s">
        <v>150</v>
      </c>
      <c r="B38" s="58">
        <v>79523</v>
      </c>
      <c r="C38" s="58">
        <v>59316.21</v>
      </c>
      <c r="D38" s="58">
        <v>90496</v>
      </c>
      <c r="E38" s="50">
        <f t="shared" si="0"/>
        <v>13.8</v>
      </c>
      <c r="F38" s="50">
        <f t="shared" si="1"/>
        <v>152.6</v>
      </c>
    </row>
    <row r="39" ht="19" customHeight="true" spans="1:6">
      <c r="A39" s="97" t="s">
        <v>152</v>
      </c>
      <c r="B39" s="58">
        <v>7465</v>
      </c>
      <c r="C39" s="58">
        <v>5950</v>
      </c>
      <c r="D39" s="58">
        <v>26168</v>
      </c>
      <c r="E39" s="50">
        <f t="shared" si="0"/>
        <v>250.5</v>
      </c>
      <c r="F39" s="50">
        <f t="shared" si="1"/>
        <v>439.8</v>
      </c>
    </row>
    <row r="40" ht="19" customHeight="true" spans="1:6">
      <c r="A40" s="97" t="s">
        <v>1372</v>
      </c>
      <c r="B40" s="58">
        <v>0</v>
      </c>
      <c r="C40" s="58"/>
      <c r="D40" s="58">
        <v>0</v>
      </c>
      <c r="E40" s="50" t="str">
        <f t="shared" si="0"/>
        <v/>
      </c>
      <c r="F40" s="50" t="str">
        <f t="shared" si="1"/>
        <v/>
      </c>
    </row>
    <row r="41" ht="19" customHeight="true" spans="1:6">
      <c r="A41" s="97" t="s">
        <v>1373</v>
      </c>
      <c r="B41" s="58">
        <v>0</v>
      </c>
      <c r="C41" s="58"/>
      <c r="D41" s="58">
        <v>0</v>
      </c>
      <c r="E41" s="50" t="str">
        <f t="shared" si="0"/>
        <v/>
      </c>
      <c r="F41" s="50" t="str">
        <f t="shared" si="1"/>
        <v/>
      </c>
    </row>
    <row r="42" ht="19" customHeight="true" spans="1:6">
      <c r="A42" s="97" t="s">
        <v>158</v>
      </c>
      <c r="B42" s="58">
        <v>0</v>
      </c>
      <c r="C42" s="58"/>
      <c r="D42" s="58">
        <v>0</v>
      </c>
      <c r="E42" s="50" t="str">
        <f t="shared" si="0"/>
        <v/>
      </c>
      <c r="F42" s="50" t="str">
        <f t="shared" si="1"/>
        <v/>
      </c>
    </row>
    <row r="43" ht="19" customHeight="true" spans="1:6">
      <c r="A43" s="97" t="s">
        <v>1374</v>
      </c>
      <c r="B43" s="58">
        <v>0</v>
      </c>
      <c r="C43" s="58"/>
      <c r="D43" s="58">
        <v>0</v>
      </c>
      <c r="E43" s="50" t="str">
        <f t="shared" si="0"/>
        <v/>
      </c>
      <c r="F43" s="50" t="str">
        <f t="shared" si="1"/>
        <v/>
      </c>
    </row>
    <row r="44" ht="19" customHeight="true" spans="1:6">
      <c r="A44" s="97" t="s">
        <v>162</v>
      </c>
      <c r="B44" s="58">
        <v>54892</v>
      </c>
      <c r="C44" s="58">
        <v>20503.24</v>
      </c>
      <c r="D44" s="58">
        <v>44711</v>
      </c>
      <c r="E44" s="50">
        <f t="shared" si="0"/>
        <v>-18.5</v>
      </c>
      <c r="F44" s="50">
        <f t="shared" si="1"/>
        <v>218.1</v>
      </c>
    </row>
    <row r="45" ht="19" customHeight="true" spans="1:6">
      <c r="A45" s="97" t="s">
        <v>1375</v>
      </c>
      <c r="B45" s="58">
        <v>0</v>
      </c>
      <c r="C45" s="58"/>
      <c r="D45" s="58">
        <v>0</v>
      </c>
      <c r="E45" s="50" t="str">
        <f t="shared" si="0"/>
        <v/>
      </c>
      <c r="F45" s="50" t="str">
        <f t="shared" si="1"/>
        <v/>
      </c>
    </row>
    <row r="46" ht="19" customHeight="true" spans="1:6">
      <c r="A46" s="97" t="s">
        <v>1376</v>
      </c>
      <c r="B46" s="58">
        <v>2980</v>
      </c>
      <c r="C46" s="58"/>
      <c r="D46" s="58">
        <v>866</v>
      </c>
      <c r="E46" s="50">
        <f t="shared" si="0"/>
        <v>-70.9</v>
      </c>
      <c r="F46" s="50" t="str">
        <f t="shared" si="1"/>
        <v/>
      </c>
    </row>
    <row r="47" ht="19" customHeight="true" spans="1:6">
      <c r="A47" s="97" t="s">
        <v>168</v>
      </c>
      <c r="B47" s="58">
        <v>0</v>
      </c>
      <c r="C47" s="58"/>
      <c r="D47" s="58">
        <v>0</v>
      </c>
      <c r="E47" s="50" t="str">
        <f t="shared" si="0"/>
        <v/>
      </c>
      <c r="F47" s="50" t="str">
        <f t="shared" si="1"/>
        <v/>
      </c>
    </row>
    <row r="48" ht="19" customHeight="true" spans="1:6">
      <c r="A48" s="97" t="s">
        <v>176</v>
      </c>
      <c r="B48" s="58">
        <v>83835</v>
      </c>
      <c r="C48" s="58">
        <v>80720</v>
      </c>
      <c r="D48" s="58">
        <v>16508</v>
      </c>
      <c r="E48" s="50">
        <f t="shared" si="0"/>
        <v>-80.3</v>
      </c>
      <c r="F48" s="50">
        <f t="shared" si="1"/>
        <v>20.5</v>
      </c>
    </row>
    <row r="49" ht="19" customHeight="true" spans="1:6">
      <c r="A49" s="160" t="s">
        <v>1377</v>
      </c>
      <c r="B49" s="58">
        <v>579324</v>
      </c>
      <c r="C49" s="58"/>
      <c r="D49" s="58">
        <v>491550</v>
      </c>
      <c r="E49" s="50">
        <f t="shared" si="0"/>
        <v>-15.2</v>
      </c>
      <c r="F49" s="50" t="str">
        <f t="shared" si="1"/>
        <v/>
      </c>
    </row>
    <row r="50" ht="19" customHeight="true" spans="1:6">
      <c r="A50" s="97" t="s">
        <v>179</v>
      </c>
      <c r="B50" s="58">
        <v>11359</v>
      </c>
      <c r="C50" s="58"/>
      <c r="D50" s="58">
        <v>4280</v>
      </c>
      <c r="E50" s="50">
        <f t="shared" si="0"/>
        <v>-62.3</v>
      </c>
      <c r="F50" s="50" t="str">
        <f t="shared" si="1"/>
        <v/>
      </c>
    </row>
    <row r="51" ht="19" customHeight="true" spans="1:6">
      <c r="A51" s="97" t="s">
        <v>180</v>
      </c>
      <c r="B51" s="58">
        <v>0</v>
      </c>
      <c r="C51" s="58"/>
      <c r="D51" s="58">
        <v>0</v>
      </c>
      <c r="E51" s="50" t="str">
        <f t="shared" si="0"/>
        <v/>
      </c>
      <c r="F51" s="50" t="str">
        <f t="shared" si="1"/>
        <v/>
      </c>
    </row>
    <row r="52" ht="19" customHeight="true" spans="1:6">
      <c r="A52" s="97" t="s">
        <v>181</v>
      </c>
      <c r="B52" s="58">
        <v>5</v>
      </c>
      <c r="C52" s="58"/>
      <c r="D52" s="58">
        <v>0</v>
      </c>
      <c r="E52" s="50">
        <f t="shared" si="0"/>
        <v>-100</v>
      </c>
      <c r="F52" s="50" t="str">
        <f t="shared" si="1"/>
        <v/>
      </c>
    </row>
    <row r="53" ht="19" customHeight="true" spans="1:6">
      <c r="A53" s="97" t="s">
        <v>182</v>
      </c>
      <c r="B53" s="58">
        <v>2628</v>
      </c>
      <c r="C53" s="58"/>
      <c r="D53" s="58">
        <v>170</v>
      </c>
      <c r="E53" s="50">
        <f t="shared" si="0"/>
        <v>-93.5</v>
      </c>
      <c r="F53" s="50" t="str">
        <f t="shared" si="1"/>
        <v/>
      </c>
    </row>
    <row r="54" ht="19" customHeight="true" spans="1:6">
      <c r="A54" s="97" t="s">
        <v>183</v>
      </c>
      <c r="B54" s="58">
        <v>12310</v>
      </c>
      <c r="C54" s="58"/>
      <c r="D54" s="58">
        <v>11933</v>
      </c>
      <c r="E54" s="50">
        <f t="shared" si="0"/>
        <v>-3.1</v>
      </c>
      <c r="F54" s="50" t="str">
        <f t="shared" si="1"/>
        <v/>
      </c>
    </row>
    <row r="55" ht="19" customHeight="true" spans="1:6">
      <c r="A55" s="97" t="s">
        <v>184</v>
      </c>
      <c r="B55" s="58">
        <v>448</v>
      </c>
      <c r="C55" s="58"/>
      <c r="D55" s="58">
        <v>20525</v>
      </c>
      <c r="E55" s="50">
        <f t="shared" si="0"/>
        <v>4481.5</v>
      </c>
      <c r="F55" s="50" t="str">
        <f t="shared" si="1"/>
        <v/>
      </c>
    </row>
    <row r="56" ht="19" customHeight="true" spans="1:6">
      <c r="A56" s="97" t="s">
        <v>185</v>
      </c>
      <c r="B56" s="58">
        <v>13826</v>
      </c>
      <c r="C56" s="58"/>
      <c r="D56" s="58">
        <v>4027</v>
      </c>
      <c r="E56" s="50">
        <f t="shared" si="0"/>
        <v>-70.9</v>
      </c>
      <c r="F56" s="50" t="str">
        <f t="shared" si="1"/>
        <v/>
      </c>
    </row>
    <row r="57" ht="19" customHeight="true" spans="1:6">
      <c r="A57" s="97" t="s">
        <v>186</v>
      </c>
      <c r="B57" s="58">
        <v>11652</v>
      </c>
      <c r="C57" s="58">
        <v>5748.64</v>
      </c>
      <c r="D57" s="58">
        <v>6594</v>
      </c>
      <c r="E57" s="50">
        <f t="shared" si="0"/>
        <v>-43.4</v>
      </c>
      <c r="F57" s="50">
        <f t="shared" si="1"/>
        <v>114.7</v>
      </c>
    </row>
    <row r="58" ht="19" customHeight="true" spans="1:6">
      <c r="A58" s="97" t="s">
        <v>187</v>
      </c>
      <c r="B58" s="58">
        <v>46206</v>
      </c>
      <c r="C58" s="58">
        <v>3296.5</v>
      </c>
      <c r="D58" s="58">
        <v>37017</v>
      </c>
      <c r="E58" s="50">
        <f t="shared" si="0"/>
        <v>-19.9</v>
      </c>
      <c r="F58" s="50">
        <f t="shared" si="1"/>
        <v>1122.9</v>
      </c>
    </row>
    <row r="59" ht="19" customHeight="true" spans="1:6">
      <c r="A59" s="97" t="s">
        <v>188</v>
      </c>
      <c r="B59" s="58">
        <v>38303</v>
      </c>
      <c r="C59" s="58">
        <v>16555</v>
      </c>
      <c r="D59" s="58">
        <v>45816</v>
      </c>
      <c r="E59" s="50">
        <f t="shared" si="0"/>
        <v>19.6</v>
      </c>
      <c r="F59" s="50">
        <f t="shared" si="1"/>
        <v>276.8</v>
      </c>
    </row>
    <row r="60" ht="19" customHeight="true" spans="1:6">
      <c r="A60" s="97" t="s">
        <v>189</v>
      </c>
      <c r="B60" s="58">
        <v>31664</v>
      </c>
      <c r="C60" s="58"/>
      <c r="D60" s="58">
        <v>24141</v>
      </c>
      <c r="E60" s="50">
        <f t="shared" si="0"/>
        <v>-23.8</v>
      </c>
      <c r="F60" s="50" t="str">
        <f t="shared" si="1"/>
        <v/>
      </c>
    </row>
    <row r="61" ht="19" customHeight="true" spans="1:6">
      <c r="A61" s="97" t="s">
        <v>190</v>
      </c>
      <c r="B61" s="58">
        <v>203583</v>
      </c>
      <c r="C61" s="58">
        <v>71695</v>
      </c>
      <c r="D61" s="58">
        <v>166279</v>
      </c>
      <c r="E61" s="50">
        <f t="shared" si="0"/>
        <v>-18.3</v>
      </c>
      <c r="F61" s="50">
        <f t="shared" si="1"/>
        <v>231.9</v>
      </c>
    </row>
    <row r="62" ht="19" customHeight="true" spans="1:6">
      <c r="A62" s="97" t="s">
        <v>191</v>
      </c>
      <c r="B62" s="58">
        <v>46052</v>
      </c>
      <c r="C62" s="58">
        <v>3000</v>
      </c>
      <c r="D62" s="58">
        <v>2436</v>
      </c>
      <c r="E62" s="50">
        <f t="shared" si="0"/>
        <v>-94.7</v>
      </c>
      <c r="F62" s="50">
        <f t="shared" si="1"/>
        <v>81.2</v>
      </c>
    </row>
    <row r="63" ht="19" customHeight="true" spans="1:6">
      <c r="A63" s="97" t="s">
        <v>192</v>
      </c>
      <c r="B63" s="58">
        <v>78484</v>
      </c>
      <c r="C63" s="58">
        <v>2420</v>
      </c>
      <c r="D63" s="58">
        <v>76518</v>
      </c>
      <c r="E63" s="50">
        <f t="shared" si="0"/>
        <v>-2.5</v>
      </c>
      <c r="F63" s="50">
        <f t="shared" si="1"/>
        <v>3161.9</v>
      </c>
    </row>
    <row r="64" ht="19" customHeight="true" spans="1:6">
      <c r="A64" s="97" t="s">
        <v>194</v>
      </c>
      <c r="B64" s="58">
        <v>11983</v>
      </c>
      <c r="C64" s="58">
        <v>1735</v>
      </c>
      <c r="D64" s="58">
        <v>7564</v>
      </c>
      <c r="E64" s="50">
        <f t="shared" si="0"/>
        <v>-36.9</v>
      </c>
      <c r="F64" s="50">
        <f t="shared" si="1"/>
        <v>436</v>
      </c>
    </row>
    <row r="65" ht="19" customHeight="true" spans="1:6">
      <c r="A65" s="97" t="s">
        <v>195</v>
      </c>
      <c r="B65" s="58">
        <v>2933</v>
      </c>
      <c r="C65" s="58"/>
      <c r="D65" s="58">
        <v>26565</v>
      </c>
      <c r="E65" s="50">
        <f t="shared" si="0"/>
        <v>805.7</v>
      </c>
      <c r="F65" s="50" t="str">
        <f t="shared" si="1"/>
        <v/>
      </c>
    </row>
    <row r="66" ht="19" customHeight="true" spans="1:6">
      <c r="A66" s="97" t="s">
        <v>196</v>
      </c>
      <c r="B66" s="58">
        <v>9254</v>
      </c>
      <c r="C66" s="58">
        <v>60</v>
      </c>
      <c r="D66" s="58">
        <v>5483</v>
      </c>
      <c r="E66" s="50">
        <f t="shared" si="0"/>
        <v>-40.7</v>
      </c>
      <c r="F66" s="50">
        <f t="shared" si="1"/>
        <v>9138.3</v>
      </c>
    </row>
    <row r="67" ht="19" customHeight="true" spans="1:6">
      <c r="A67" s="97" t="s">
        <v>197</v>
      </c>
      <c r="B67" s="58">
        <v>39855</v>
      </c>
      <c r="C67" s="58">
        <v>35000</v>
      </c>
      <c r="D67" s="58">
        <v>38921</v>
      </c>
      <c r="E67" s="50">
        <f t="shared" si="0"/>
        <v>-2.3</v>
      </c>
      <c r="F67" s="50">
        <f t="shared" si="1"/>
        <v>111.2</v>
      </c>
    </row>
    <row r="68" ht="19" customHeight="true" spans="1:6">
      <c r="A68" s="97" t="s">
        <v>198</v>
      </c>
      <c r="B68" s="58">
        <v>300</v>
      </c>
      <c r="C68" s="58"/>
      <c r="D68" s="58">
        <v>9546</v>
      </c>
      <c r="E68" s="50">
        <f t="shared" ref="E68:E80" si="2">IF(B68&lt;&gt;0,ROUND(100*(D68/B68-1),1),"")</f>
        <v>3082</v>
      </c>
      <c r="F68" s="50" t="str">
        <f t="shared" ref="F68:F80" si="3">IF(C68&lt;&gt;0,ROUND(100*(D68/C68),1),"")</f>
        <v/>
      </c>
    </row>
    <row r="69" ht="19" customHeight="true" spans="1:6">
      <c r="A69" s="97" t="s">
        <v>199</v>
      </c>
      <c r="B69" s="58">
        <v>9576</v>
      </c>
      <c r="C69" s="58">
        <v>431</v>
      </c>
      <c r="D69" s="58">
        <v>2377</v>
      </c>
      <c r="E69" s="50">
        <f t="shared" si="2"/>
        <v>-75.2</v>
      </c>
      <c r="F69" s="50">
        <f t="shared" si="3"/>
        <v>551.5</v>
      </c>
    </row>
    <row r="70" ht="19" customHeight="true" spans="1:6">
      <c r="A70" s="97" t="s">
        <v>201</v>
      </c>
      <c r="B70" s="58">
        <v>8903</v>
      </c>
      <c r="C70" s="58"/>
      <c r="D70" s="58">
        <v>1358</v>
      </c>
      <c r="E70" s="50">
        <f t="shared" si="2"/>
        <v>-84.7</v>
      </c>
      <c r="F70" s="50" t="str">
        <f t="shared" si="3"/>
        <v/>
      </c>
    </row>
    <row r="71" ht="19" customHeight="true" spans="1:6">
      <c r="A71" s="213" t="s">
        <v>1378</v>
      </c>
      <c r="B71" s="58">
        <v>142557</v>
      </c>
      <c r="C71" s="58">
        <v>125077</v>
      </c>
      <c r="D71" s="58">
        <v>186137</v>
      </c>
      <c r="E71" s="50">
        <f t="shared" si="2"/>
        <v>30.6</v>
      </c>
      <c r="F71" s="50">
        <f t="shared" si="3"/>
        <v>148.8</v>
      </c>
    </row>
    <row r="72" ht="19" customHeight="true" spans="1:6">
      <c r="A72" s="74" t="s">
        <v>1379</v>
      </c>
      <c r="B72" s="58">
        <v>1398</v>
      </c>
      <c r="C72" s="58">
        <v>162</v>
      </c>
      <c r="D72" s="58">
        <v>1398</v>
      </c>
      <c r="E72" s="50">
        <f t="shared" si="2"/>
        <v>0</v>
      </c>
      <c r="F72" s="50">
        <f t="shared" si="3"/>
        <v>863</v>
      </c>
    </row>
    <row r="73" ht="19" customHeight="true" spans="1:6">
      <c r="A73" s="74" t="s">
        <v>1380</v>
      </c>
      <c r="B73" s="58">
        <v>141159</v>
      </c>
      <c r="C73" s="58">
        <v>124915</v>
      </c>
      <c r="D73" s="58">
        <v>184739</v>
      </c>
      <c r="E73" s="50">
        <f t="shared" si="2"/>
        <v>30.9</v>
      </c>
      <c r="F73" s="50">
        <f t="shared" si="3"/>
        <v>147.9</v>
      </c>
    </row>
    <row r="74" ht="19" customHeight="true" spans="1:6">
      <c r="A74" s="214" t="s">
        <v>1381</v>
      </c>
      <c r="B74" s="58">
        <v>46167</v>
      </c>
      <c r="C74" s="58">
        <v>59198.8630830995</v>
      </c>
      <c r="D74" s="58">
        <v>58089</v>
      </c>
      <c r="E74" s="50">
        <f t="shared" si="2"/>
        <v>25.8</v>
      </c>
      <c r="F74" s="50">
        <f t="shared" si="3"/>
        <v>98.1</v>
      </c>
    </row>
    <row r="75" ht="19" customHeight="true" spans="1:6">
      <c r="A75" s="214" t="s">
        <v>1382</v>
      </c>
      <c r="B75" s="58">
        <v>286120</v>
      </c>
      <c r="C75" s="58">
        <v>252491</v>
      </c>
      <c r="D75" s="58">
        <v>331298</v>
      </c>
      <c r="E75" s="50">
        <f t="shared" si="2"/>
        <v>15.8</v>
      </c>
      <c r="F75" s="50">
        <f t="shared" si="3"/>
        <v>131.2</v>
      </c>
    </row>
    <row r="76" ht="19" customHeight="true" spans="1:6">
      <c r="A76" s="214" t="s">
        <v>1383</v>
      </c>
      <c r="B76" s="58">
        <v>365011</v>
      </c>
      <c r="C76" s="58"/>
      <c r="D76" s="58">
        <v>176348</v>
      </c>
      <c r="E76" s="50">
        <f t="shared" si="2"/>
        <v>-51.7</v>
      </c>
      <c r="F76" s="50" t="str">
        <f t="shared" si="3"/>
        <v/>
      </c>
    </row>
    <row r="77" ht="19" customHeight="true" spans="1:6">
      <c r="A77" s="214" t="s">
        <v>1384</v>
      </c>
      <c r="B77" s="58">
        <v>118263</v>
      </c>
      <c r="C77" s="58"/>
      <c r="D77" s="58">
        <v>20000</v>
      </c>
      <c r="E77" s="50">
        <f t="shared" si="2"/>
        <v>-83.1</v>
      </c>
      <c r="F77" s="50" t="str">
        <f t="shared" si="3"/>
        <v/>
      </c>
    </row>
  </sheetData>
  <autoFilter ref="A3:D77">
    <extLst/>
  </autoFilter>
  <mergeCells count="1">
    <mergeCell ref="A1:F1"/>
  </mergeCells>
  <pageMargins left="0.75" right="0.47" top="1" bottom="1" header="0.5" footer="0.5"/>
  <pageSetup paperSize="9" firstPageNumber="23" fitToHeight="0" orientation="portrait" useFirstPageNumber="true" horizontalDpi="600" verticalDpi="600"/>
  <headerFooter alignWithMargins="0" scaleWithDoc="0">
    <evenFooter>&amp;L&amp;14—&amp;P—</even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topLeftCell="A58" workbookViewId="0">
      <selection activeCell="A5" sqref="A5:F70"/>
    </sheetView>
  </sheetViews>
  <sheetFormatPr defaultColWidth="9" defaultRowHeight="15.75" outlineLevelCol="5"/>
  <cols>
    <col min="1" max="1" width="38.75" style="75" customWidth="true"/>
    <col min="2" max="4" width="10.625" style="75" customWidth="true"/>
    <col min="5" max="6" width="8.25" style="75" customWidth="true"/>
    <col min="7" max="16384" width="9" style="75"/>
  </cols>
  <sheetData>
    <row r="1" s="75" customFormat="true" ht="27" spans="1:6">
      <c r="A1" s="206" t="s">
        <v>1385</v>
      </c>
      <c r="B1" s="206"/>
      <c r="C1" s="206"/>
      <c r="D1" s="206"/>
      <c r="E1" s="206"/>
      <c r="F1" s="206"/>
    </row>
    <row r="2" s="84" customFormat="true" ht="18" customHeight="true" spans="1:6">
      <c r="A2" s="67"/>
      <c r="B2" s="67"/>
      <c r="C2" s="67"/>
      <c r="D2" s="67"/>
      <c r="E2" s="42"/>
      <c r="F2" s="42" t="s">
        <v>24</v>
      </c>
    </row>
    <row r="3" s="205" customFormat="true" ht="30" customHeight="true" spans="1:6">
      <c r="A3" s="68" t="s">
        <v>31</v>
      </c>
      <c r="B3" s="68" t="s">
        <v>1360</v>
      </c>
      <c r="C3" s="68" t="s">
        <v>1386</v>
      </c>
      <c r="D3" s="68" t="s">
        <v>1362</v>
      </c>
      <c r="E3" s="44" t="s">
        <v>1363</v>
      </c>
      <c r="F3" s="113" t="s">
        <v>30</v>
      </c>
    </row>
    <row r="4" s="205" customFormat="true" ht="21" customHeight="true" spans="1:6">
      <c r="A4" s="174" t="s">
        <v>1364</v>
      </c>
      <c r="B4" s="207">
        <f>SUM(B5,B71,B74,B75,B76,B77)</f>
        <v>2692889</v>
      </c>
      <c r="C4" s="207">
        <f>SUM(C5,C71,C74,C75,C76,C77)</f>
        <v>1518357.7128</v>
      </c>
      <c r="D4" s="207">
        <f>SUM(D5,D71,D74,D75,D76,D77)</f>
        <v>2356657</v>
      </c>
      <c r="E4" s="50">
        <f>IF(B4&lt;&gt;0,ROUND(100*(D4/B4-1),1),"")</f>
        <v>-12.5</v>
      </c>
      <c r="F4" s="50">
        <f>IF(C4&lt;&gt;0,ROUND(100*(D4/C4),1),"")</f>
        <v>155.2</v>
      </c>
    </row>
    <row r="5" s="75" customFormat="true" ht="21" customHeight="true" spans="1:6">
      <c r="A5" s="164" t="s">
        <v>1387</v>
      </c>
      <c r="B5" s="49">
        <f>SUM(B6,B13,B49)</f>
        <v>2146404</v>
      </c>
      <c r="C5" s="208">
        <v>1414357.7128</v>
      </c>
      <c r="D5" s="49">
        <v>1865305</v>
      </c>
      <c r="E5" s="50">
        <f>IF(B5&lt;&gt;0,ROUND(100*(D5/B5-1),1),"")</f>
        <v>-13.1</v>
      </c>
      <c r="F5" s="50">
        <f>IF(C5&lt;&gt;0,ROUND(100*(D5/C5),1),"")</f>
        <v>131.9</v>
      </c>
    </row>
    <row r="6" s="75" customFormat="true" ht="21" customHeight="true" spans="1:6">
      <c r="A6" s="164" t="s">
        <v>1366</v>
      </c>
      <c r="B6" s="49">
        <f>SUM(B7:B12)</f>
        <v>66312</v>
      </c>
      <c r="C6" s="208">
        <v>66312</v>
      </c>
      <c r="D6" s="49">
        <v>77428</v>
      </c>
      <c r="E6" s="50">
        <f t="shared" ref="E6:E37" si="0">IF(B6&lt;&gt;0,ROUND(100*(D6/B6-1),1),"")</f>
        <v>16.8</v>
      </c>
      <c r="F6" s="50">
        <f t="shared" ref="F6:F37" si="1">IF(C6&lt;&gt;0,ROUND(100*(D6/C6),1),"")</f>
        <v>116.8</v>
      </c>
    </row>
    <row r="7" s="75" customFormat="true" ht="21" customHeight="true" spans="1:6">
      <c r="A7" s="96" t="s">
        <v>90</v>
      </c>
      <c r="B7" s="49">
        <v>5444</v>
      </c>
      <c r="C7" s="208">
        <v>5444</v>
      </c>
      <c r="D7" s="49">
        <v>5444</v>
      </c>
      <c r="E7" s="50">
        <f t="shared" si="0"/>
        <v>0</v>
      </c>
      <c r="F7" s="50">
        <f t="shared" si="1"/>
        <v>100</v>
      </c>
    </row>
    <row r="8" s="75" customFormat="true" ht="21" customHeight="true" spans="1:6">
      <c r="A8" s="96" t="s">
        <v>92</v>
      </c>
      <c r="B8" s="49">
        <v>2952</v>
      </c>
      <c r="C8" s="208">
        <v>2952</v>
      </c>
      <c r="D8" s="49">
        <v>2952</v>
      </c>
      <c r="E8" s="50">
        <f t="shared" si="0"/>
        <v>0</v>
      </c>
      <c r="F8" s="50">
        <f t="shared" si="1"/>
        <v>100</v>
      </c>
    </row>
    <row r="9" s="75" customFormat="true" ht="21" customHeight="true" spans="1:6">
      <c r="A9" s="96" t="s">
        <v>94</v>
      </c>
      <c r="B9" s="49">
        <v>29484</v>
      </c>
      <c r="C9" s="208">
        <v>29484</v>
      </c>
      <c r="D9" s="49">
        <v>38633</v>
      </c>
      <c r="E9" s="50">
        <f t="shared" si="0"/>
        <v>31</v>
      </c>
      <c r="F9" s="50">
        <f t="shared" si="1"/>
        <v>131</v>
      </c>
    </row>
    <row r="10" s="75" customFormat="true" ht="21" customHeight="true" spans="1:6">
      <c r="A10" s="96" t="s">
        <v>96</v>
      </c>
      <c r="B10" s="49">
        <v>113</v>
      </c>
      <c r="C10" s="208">
        <v>113</v>
      </c>
      <c r="D10" s="49">
        <v>113</v>
      </c>
      <c r="E10" s="50">
        <f t="shared" si="0"/>
        <v>0</v>
      </c>
      <c r="F10" s="50">
        <f t="shared" si="1"/>
        <v>100</v>
      </c>
    </row>
    <row r="11" s="75" customFormat="true" ht="21" customHeight="true" spans="1:6">
      <c r="A11" s="96" t="s">
        <v>98</v>
      </c>
      <c r="B11" s="49">
        <v>2994</v>
      </c>
      <c r="C11" s="208">
        <v>2994</v>
      </c>
      <c r="D11" s="49">
        <v>4961</v>
      </c>
      <c r="E11" s="50">
        <f t="shared" si="0"/>
        <v>65.7</v>
      </c>
      <c r="F11" s="50">
        <f t="shared" si="1"/>
        <v>165.7</v>
      </c>
    </row>
    <row r="12" s="75" customFormat="true" ht="21" customHeight="true" spans="1:6">
      <c r="A12" s="96" t="s">
        <v>100</v>
      </c>
      <c r="B12" s="49">
        <v>25325</v>
      </c>
      <c r="C12" s="208">
        <v>25325</v>
      </c>
      <c r="D12" s="49">
        <v>25325</v>
      </c>
      <c r="E12" s="50">
        <f t="shared" si="0"/>
        <v>0</v>
      </c>
      <c r="F12" s="50">
        <f t="shared" si="1"/>
        <v>100</v>
      </c>
    </row>
    <row r="13" s="75" customFormat="true" ht="21" customHeight="true" spans="1:6">
      <c r="A13" s="164" t="s">
        <v>1367</v>
      </c>
      <c r="B13" s="49">
        <f>SUM(B14:B48)</f>
        <v>1586437</v>
      </c>
      <c r="C13" s="208">
        <v>1176919.6728</v>
      </c>
      <c r="D13" s="49">
        <v>1423588</v>
      </c>
      <c r="E13" s="50">
        <f t="shared" si="0"/>
        <v>-10.3</v>
      </c>
      <c r="F13" s="50">
        <f t="shared" si="1"/>
        <v>121</v>
      </c>
    </row>
    <row r="14" s="75" customFormat="true" ht="21" customHeight="true" spans="1:6">
      <c r="A14" s="96" t="s">
        <v>104</v>
      </c>
      <c r="B14" s="49">
        <v>66912</v>
      </c>
      <c r="C14" s="208">
        <v>69474.84</v>
      </c>
      <c r="D14" s="49">
        <v>72091</v>
      </c>
      <c r="E14" s="50">
        <f t="shared" si="0"/>
        <v>7.7</v>
      </c>
      <c r="F14" s="50">
        <f t="shared" si="1"/>
        <v>103.8</v>
      </c>
    </row>
    <row r="15" s="75" customFormat="true" ht="21" customHeight="true" spans="1:6">
      <c r="A15" s="96" t="s">
        <v>106</v>
      </c>
      <c r="B15" s="49">
        <v>279923</v>
      </c>
      <c r="C15" s="208">
        <v>282949</v>
      </c>
      <c r="D15" s="49">
        <v>314750</v>
      </c>
      <c r="E15" s="50">
        <f t="shared" si="0"/>
        <v>12.4</v>
      </c>
      <c r="F15" s="50">
        <f t="shared" si="1"/>
        <v>111.2</v>
      </c>
    </row>
    <row r="16" s="75" customFormat="true" ht="21" customHeight="true" spans="1:6">
      <c r="A16" s="96" t="s">
        <v>108</v>
      </c>
      <c r="B16" s="49">
        <v>130367</v>
      </c>
      <c r="C16" s="208">
        <v>62468</v>
      </c>
      <c r="D16" s="49">
        <v>80010</v>
      </c>
      <c r="E16" s="50">
        <f t="shared" si="0"/>
        <v>-38.6</v>
      </c>
      <c r="F16" s="50">
        <f t="shared" si="1"/>
        <v>128.1</v>
      </c>
    </row>
    <row r="17" s="75" customFormat="true" ht="21" customHeight="true" spans="1:6">
      <c r="A17" s="96" t="s">
        <v>110</v>
      </c>
      <c r="B17" s="49">
        <v>65105</v>
      </c>
      <c r="C17" s="208">
        <v>34242</v>
      </c>
      <c r="D17" s="49">
        <v>49829</v>
      </c>
      <c r="E17" s="50">
        <f t="shared" si="0"/>
        <v>-23.5</v>
      </c>
      <c r="F17" s="50">
        <f t="shared" si="1"/>
        <v>145.5</v>
      </c>
    </row>
    <row r="18" s="75" customFormat="true" ht="21" customHeight="true" spans="1:6">
      <c r="A18" s="96" t="s">
        <v>112</v>
      </c>
      <c r="B18" s="49">
        <v>0</v>
      </c>
      <c r="C18" s="208">
        <v>0</v>
      </c>
      <c r="D18" s="49">
        <v>0</v>
      </c>
      <c r="E18" s="50" t="str">
        <f t="shared" si="0"/>
        <v/>
      </c>
      <c r="F18" s="50" t="str">
        <f t="shared" si="1"/>
        <v/>
      </c>
    </row>
    <row r="19" s="75" customFormat="true" ht="21" customHeight="true" spans="1:6">
      <c r="A19" s="96" t="s">
        <v>1368</v>
      </c>
      <c r="B19" s="49">
        <v>0</v>
      </c>
      <c r="C19" s="208">
        <v>0</v>
      </c>
      <c r="D19" s="49">
        <v>0</v>
      </c>
      <c r="E19" s="50" t="str">
        <f t="shared" si="0"/>
        <v/>
      </c>
      <c r="F19" s="50" t="str">
        <f t="shared" si="1"/>
        <v/>
      </c>
    </row>
    <row r="20" s="75" customFormat="true" ht="21" customHeight="true" spans="1:6">
      <c r="A20" s="96" t="s">
        <v>114</v>
      </c>
      <c r="B20" s="49">
        <v>3054</v>
      </c>
      <c r="C20" s="208">
        <v>1186</v>
      </c>
      <c r="D20" s="49">
        <v>3545</v>
      </c>
      <c r="E20" s="50">
        <f t="shared" si="0"/>
        <v>16.1</v>
      </c>
      <c r="F20" s="50">
        <f t="shared" si="1"/>
        <v>298.9</v>
      </c>
    </row>
    <row r="21" s="75" customFormat="true" ht="21" customHeight="true" spans="1:6">
      <c r="A21" s="96" t="s">
        <v>116</v>
      </c>
      <c r="B21" s="49">
        <v>23328</v>
      </c>
      <c r="C21" s="208">
        <v>12718</v>
      </c>
      <c r="D21" s="49">
        <v>23073</v>
      </c>
      <c r="E21" s="50">
        <f t="shared" si="0"/>
        <v>-1.1</v>
      </c>
      <c r="F21" s="50">
        <f t="shared" si="1"/>
        <v>181.4</v>
      </c>
    </row>
    <row r="22" s="75" customFormat="true" ht="21" customHeight="true" spans="1:6">
      <c r="A22" s="96" t="s">
        <v>118</v>
      </c>
      <c r="B22" s="49">
        <v>134266</v>
      </c>
      <c r="C22" s="208">
        <v>134266.19</v>
      </c>
      <c r="D22" s="49">
        <v>134266</v>
      </c>
      <c r="E22" s="50">
        <f t="shared" si="0"/>
        <v>0</v>
      </c>
      <c r="F22" s="50">
        <f t="shared" si="1"/>
        <v>100</v>
      </c>
    </row>
    <row r="23" s="75" customFormat="true" ht="21" customHeight="true" spans="1:6">
      <c r="A23" s="96" t="s">
        <v>120</v>
      </c>
      <c r="B23" s="49">
        <v>4739</v>
      </c>
      <c r="C23" s="208">
        <v>4259</v>
      </c>
      <c r="D23" s="49">
        <v>5312</v>
      </c>
      <c r="E23" s="50">
        <f t="shared" si="0"/>
        <v>12.1</v>
      </c>
      <c r="F23" s="50">
        <f t="shared" si="1"/>
        <v>124.7</v>
      </c>
    </row>
    <row r="24" s="75" customFormat="true" ht="21" customHeight="true" spans="1:6">
      <c r="A24" s="96" t="s">
        <v>122</v>
      </c>
      <c r="B24" s="49">
        <v>31730</v>
      </c>
      <c r="C24" s="208">
        <v>31678</v>
      </c>
      <c r="D24" s="49">
        <v>32992</v>
      </c>
      <c r="E24" s="50">
        <f t="shared" si="0"/>
        <v>4</v>
      </c>
      <c r="F24" s="50">
        <f t="shared" si="1"/>
        <v>104.1</v>
      </c>
    </row>
    <row r="25" s="75" customFormat="true" ht="21" customHeight="true" spans="1:6">
      <c r="A25" s="96" t="s">
        <v>124</v>
      </c>
      <c r="B25" s="49">
        <v>0</v>
      </c>
      <c r="C25" s="208">
        <v>0</v>
      </c>
      <c r="D25" s="49">
        <v>0</v>
      </c>
      <c r="E25" s="50" t="str">
        <f t="shared" si="0"/>
        <v/>
      </c>
      <c r="F25" s="50" t="str">
        <f t="shared" si="1"/>
        <v/>
      </c>
    </row>
    <row r="26" ht="21" customHeight="true" spans="1:6">
      <c r="A26" s="96" t="s">
        <v>126</v>
      </c>
      <c r="B26" s="49">
        <v>182827</v>
      </c>
      <c r="C26" s="208">
        <v>75602</v>
      </c>
      <c r="D26" s="49">
        <v>202356</v>
      </c>
      <c r="E26" s="50">
        <f t="shared" si="0"/>
        <v>10.7</v>
      </c>
      <c r="F26" s="50">
        <f t="shared" si="1"/>
        <v>267.7</v>
      </c>
    </row>
    <row r="27" ht="21" customHeight="true" spans="1:6">
      <c r="A27" s="96" t="s">
        <v>1369</v>
      </c>
      <c r="B27" s="49">
        <v>550</v>
      </c>
      <c r="C27" s="208"/>
      <c r="D27" s="49">
        <v>724</v>
      </c>
      <c r="E27" s="50">
        <f t="shared" si="0"/>
        <v>31.6</v>
      </c>
      <c r="F27" s="50" t="str">
        <f t="shared" si="1"/>
        <v/>
      </c>
    </row>
    <row r="28" ht="21" customHeight="true" spans="1:6">
      <c r="A28" s="96" t="s">
        <v>130</v>
      </c>
      <c r="B28" s="49">
        <v>0</v>
      </c>
      <c r="C28" s="208"/>
      <c r="D28" s="49">
        <v>0</v>
      </c>
      <c r="E28" s="50" t="str">
        <f t="shared" si="0"/>
        <v/>
      </c>
      <c r="F28" s="50" t="str">
        <f t="shared" si="1"/>
        <v/>
      </c>
    </row>
    <row r="29" ht="21" customHeight="true" spans="1:6">
      <c r="A29" s="96" t="s">
        <v>132</v>
      </c>
      <c r="B29" s="49">
        <v>0</v>
      </c>
      <c r="C29" s="208"/>
      <c r="D29" s="49">
        <v>0</v>
      </c>
      <c r="E29" s="50" t="str">
        <f t="shared" si="0"/>
        <v/>
      </c>
      <c r="F29" s="50" t="str">
        <f t="shared" si="1"/>
        <v/>
      </c>
    </row>
    <row r="30" ht="21" customHeight="true" spans="1:6">
      <c r="A30" s="96" t="s">
        <v>134</v>
      </c>
      <c r="B30" s="49">
        <v>8592</v>
      </c>
      <c r="C30" s="208">
        <v>4520</v>
      </c>
      <c r="D30" s="49">
        <v>7479</v>
      </c>
      <c r="E30" s="50">
        <f t="shared" si="0"/>
        <v>-13</v>
      </c>
      <c r="F30" s="50">
        <f t="shared" si="1"/>
        <v>165.5</v>
      </c>
    </row>
    <row r="31" ht="21" customHeight="true" spans="1:6">
      <c r="A31" s="96" t="s">
        <v>136</v>
      </c>
      <c r="B31" s="49">
        <v>128059</v>
      </c>
      <c r="C31" s="208">
        <v>109228.75</v>
      </c>
      <c r="D31" s="49">
        <v>132834</v>
      </c>
      <c r="E31" s="50">
        <f t="shared" si="0"/>
        <v>3.7</v>
      </c>
      <c r="F31" s="50">
        <f t="shared" si="1"/>
        <v>121.6</v>
      </c>
    </row>
    <row r="32" ht="21" customHeight="true" spans="1:6">
      <c r="A32" s="96" t="s">
        <v>138</v>
      </c>
      <c r="B32" s="49">
        <v>0</v>
      </c>
      <c r="C32" s="208"/>
      <c r="D32" s="49">
        <v>0</v>
      </c>
      <c r="E32" s="50" t="str">
        <f t="shared" si="0"/>
        <v/>
      </c>
      <c r="F32" s="50" t="str">
        <f t="shared" si="1"/>
        <v/>
      </c>
    </row>
    <row r="33" ht="21" customHeight="true" spans="1:6">
      <c r="A33" s="96" t="s">
        <v>1370</v>
      </c>
      <c r="B33" s="49">
        <v>4078</v>
      </c>
      <c r="C33" s="208">
        <v>876</v>
      </c>
      <c r="D33" s="49">
        <v>3051</v>
      </c>
      <c r="E33" s="50">
        <f t="shared" si="0"/>
        <v>-25.2</v>
      </c>
      <c r="F33" s="50">
        <f t="shared" si="1"/>
        <v>348.3</v>
      </c>
    </row>
    <row r="34" ht="21" customHeight="true" spans="1:6">
      <c r="A34" s="96" t="s">
        <v>1371</v>
      </c>
      <c r="B34" s="49">
        <v>153033</v>
      </c>
      <c r="C34" s="208">
        <v>129736.6728</v>
      </c>
      <c r="D34" s="49">
        <v>159174</v>
      </c>
      <c r="E34" s="50">
        <f t="shared" si="0"/>
        <v>4</v>
      </c>
      <c r="F34" s="50">
        <f t="shared" si="1"/>
        <v>122.7</v>
      </c>
    </row>
    <row r="35" ht="21" customHeight="true" spans="1:6">
      <c r="A35" s="96" t="s">
        <v>144</v>
      </c>
      <c r="B35" s="49">
        <v>166505</v>
      </c>
      <c r="C35" s="208">
        <v>146946.11</v>
      </c>
      <c r="D35" s="49">
        <v>60861</v>
      </c>
      <c r="E35" s="50">
        <f t="shared" si="0"/>
        <v>-63.4</v>
      </c>
      <c r="F35" s="50">
        <f t="shared" si="1"/>
        <v>41.4</v>
      </c>
    </row>
    <row r="36" ht="21" customHeight="true" spans="1:6">
      <c r="A36" s="96" t="s">
        <v>146</v>
      </c>
      <c r="B36" s="49">
        <v>6626</v>
      </c>
      <c r="C36" s="208"/>
      <c r="D36" s="49">
        <v>4077</v>
      </c>
      <c r="E36" s="50">
        <f t="shared" si="0"/>
        <v>-38.5</v>
      </c>
      <c r="F36" s="50" t="str">
        <f t="shared" si="1"/>
        <v/>
      </c>
    </row>
    <row r="37" ht="21" customHeight="true" spans="1:6">
      <c r="A37" s="96" t="s">
        <v>148</v>
      </c>
      <c r="B37" s="49">
        <v>0</v>
      </c>
      <c r="C37" s="208"/>
      <c r="D37" s="49">
        <v>0</v>
      </c>
      <c r="E37" s="50" t="str">
        <f t="shared" si="0"/>
        <v/>
      </c>
      <c r="F37" s="50" t="str">
        <f t="shared" si="1"/>
        <v/>
      </c>
    </row>
    <row r="38" ht="21" customHeight="true" spans="1:6">
      <c r="A38" s="96" t="s">
        <v>150</v>
      </c>
      <c r="B38" s="49">
        <v>79315</v>
      </c>
      <c r="C38" s="208">
        <v>29236.23</v>
      </c>
      <c r="D38" s="49">
        <v>82757</v>
      </c>
      <c r="E38" s="50">
        <f t="shared" ref="E38:E77" si="2">IF(B38&lt;&gt;0,ROUND(100*(D38/B38-1),1),"")</f>
        <v>4.3</v>
      </c>
      <c r="F38" s="50">
        <f t="shared" ref="F38:F77" si="3">IF(C38&lt;&gt;0,ROUND(100*(D38/C38),1),"")</f>
        <v>283.1</v>
      </c>
    </row>
    <row r="39" ht="21" customHeight="true" spans="1:6">
      <c r="A39" s="96" t="s">
        <v>152</v>
      </c>
      <c r="B39" s="49">
        <v>7045</v>
      </c>
      <c r="C39" s="208">
        <v>4744.54</v>
      </c>
      <c r="D39" s="209">
        <v>22912</v>
      </c>
      <c r="E39" s="50">
        <f t="shared" si="2"/>
        <v>225.2</v>
      </c>
      <c r="F39" s="50">
        <f t="shared" si="3"/>
        <v>482.9</v>
      </c>
    </row>
    <row r="40" ht="21" customHeight="true" spans="1:6">
      <c r="A40" s="96" t="s">
        <v>1388</v>
      </c>
      <c r="B40" s="49">
        <v>0</v>
      </c>
      <c r="C40" s="210"/>
      <c r="D40" s="49">
        <v>0</v>
      </c>
      <c r="E40" s="50" t="str">
        <f t="shared" si="2"/>
        <v/>
      </c>
      <c r="F40" s="50" t="str">
        <f t="shared" si="3"/>
        <v/>
      </c>
    </row>
    <row r="41" ht="21" customHeight="true" spans="1:6">
      <c r="A41" s="96" t="s">
        <v>1373</v>
      </c>
      <c r="B41" s="49">
        <v>0</v>
      </c>
      <c r="C41" s="208"/>
      <c r="D41" s="211">
        <v>0</v>
      </c>
      <c r="E41" s="50" t="str">
        <f t="shared" si="2"/>
        <v/>
      </c>
      <c r="F41" s="50" t="str">
        <f t="shared" si="3"/>
        <v/>
      </c>
    </row>
    <row r="42" ht="21" customHeight="true" spans="1:6">
      <c r="A42" s="96" t="s">
        <v>158</v>
      </c>
      <c r="B42" s="49">
        <v>0</v>
      </c>
      <c r="C42" s="208"/>
      <c r="D42" s="49">
        <v>0</v>
      </c>
      <c r="E42" s="50" t="str">
        <f t="shared" si="2"/>
        <v/>
      </c>
      <c r="F42" s="50" t="str">
        <f t="shared" si="3"/>
        <v/>
      </c>
    </row>
    <row r="43" ht="21" customHeight="true" spans="1:6">
      <c r="A43" s="96" t="s">
        <v>1374</v>
      </c>
      <c r="B43" s="49">
        <v>0</v>
      </c>
      <c r="C43" s="208"/>
      <c r="D43" s="49">
        <v>0</v>
      </c>
      <c r="E43" s="50" t="str">
        <f t="shared" si="2"/>
        <v/>
      </c>
      <c r="F43" s="50" t="str">
        <f t="shared" si="3"/>
        <v/>
      </c>
    </row>
    <row r="44" ht="21" customHeight="true" spans="1:6">
      <c r="A44" s="96" t="s">
        <v>162</v>
      </c>
      <c r="B44" s="49">
        <v>33913</v>
      </c>
      <c r="C44" s="208">
        <v>16740.23</v>
      </c>
      <c r="D44" s="49">
        <v>19927</v>
      </c>
      <c r="E44" s="50">
        <f t="shared" si="2"/>
        <v>-41.2</v>
      </c>
      <c r="F44" s="50">
        <f t="shared" si="3"/>
        <v>119</v>
      </c>
    </row>
    <row r="45" ht="21" customHeight="true" spans="1:6">
      <c r="A45" s="96" t="s">
        <v>1375</v>
      </c>
      <c r="B45" s="49">
        <v>0</v>
      </c>
      <c r="C45" s="208"/>
      <c r="D45" s="49">
        <v>0</v>
      </c>
      <c r="E45" s="50" t="str">
        <f t="shared" si="2"/>
        <v/>
      </c>
      <c r="F45" s="50" t="str">
        <f t="shared" si="3"/>
        <v/>
      </c>
    </row>
    <row r="46" ht="21" customHeight="true" spans="1:6">
      <c r="A46" s="96" t="s">
        <v>1376</v>
      </c>
      <c r="B46" s="49">
        <v>2980</v>
      </c>
      <c r="C46" s="208"/>
      <c r="D46" s="49">
        <v>646</v>
      </c>
      <c r="E46" s="50">
        <f t="shared" si="2"/>
        <v>-78.3</v>
      </c>
      <c r="F46" s="50" t="str">
        <f t="shared" si="3"/>
        <v/>
      </c>
    </row>
    <row r="47" ht="21" customHeight="true" spans="1:6">
      <c r="A47" s="96" t="s">
        <v>168</v>
      </c>
      <c r="B47" s="49">
        <v>0</v>
      </c>
      <c r="C47" s="208"/>
      <c r="D47" s="49">
        <v>0</v>
      </c>
      <c r="E47" s="50" t="str">
        <f t="shared" si="2"/>
        <v/>
      </c>
      <c r="F47" s="50" t="str">
        <f t="shared" si="3"/>
        <v/>
      </c>
    </row>
    <row r="48" ht="21" customHeight="true" spans="1:6">
      <c r="A48" s="96" t="s">
        <v>176</v>
      </c>
      <c r="B48" s="49">
        <v>73490</v>
      </c>
      <c r="C48" s="208">
        <v>26048.11</v>
      </c>
      <c r="D48" s="49">
        <v>10922</v>
      </c>
      <c r="E48" s="50">
        <f t="shared" si="2"/>
        <v>-85.1</v>
      </c>
      <c r="F48" s="50">
        <f t="shared" si="3"/>
        <v>41.9</v>
      </c>
    </row>
    <row r="49" ht="21" customHeight="true" spans="1:6">
      <c r="A49" s="164" t="s">
        <v>1377</v>
      </c>
      <c r="B49" s="49">
        <f>SUM(B50:B70)</f>
        <v>493655</v>
      </c>
      <c r="C49" s="208">
        <v>171126.04</v>
      </c>
      <c r="D49" s="49">
        <v>364289</v>
      </c>
      <c r="E49" s="50">
        <f t="shared" si="2"/>
        <v>-26.2</v>
      </c>
      <c r="F49" s="50">
        <f t="shared" si="3"/>
        <v>212.9</v>
      </c>
    </row>
    <row r="50" ht="21" customHeight="true" spans="1:6">
      <c r="A50" s="96" t="s">
        <v>179</v>
      </c>
      <c r="B50" s="49">
        <v>5507</v>
      </c>
      <c r="C50" s="208">
        <v>3892.46</v>
      </c>
      <c r="D50" s="49">
        <v>3386</v>
      </c>
      <c r="E50" s="50">
        <f t="shared" si="2"/>
        <v>-38.5</v>
      </c>
      <c r="F50" s="50">
        <f t="shared" si="3"/>
        <v>87</v>
      </c>
    </row>
    <row r="51" ht="21" customHeight="true" spans="1:6">
      <c r="A51" s="96" t="s">
        <v>180</v>
      </c>
      <c r="B51" s="49">
        <v>0</v>
      </c>
      <c r="C51" s="208">
        <v>0</v>
      </c>
      <c r="D51" s="49">
        <v>0</v>
      </c>
      <c r="E51" s="50" t="str">
        <f t="shared" si="2"/>
        <v/>
      </c>
      <c r="F51" s="50" t="str">
        <f t="shared" si="3"/>
        <v/>
      </c>
    </row>
    <row r="52" ht="21" customHeight="true" spans="1:6">
      <c r="A52" s="96" t="s">
        <v>181</v>
      </c>
      <c r="B52" s="49">
        <v>0</v>
      </c>
      <c r="C52" s="208">
        <v>0</v>
      </c>
      <c r="D52" s="49">
        <v>0</v>
      </c>
      <c r="E52" s="50" t="str">
        <f t="shared" si="2"/>
        <v/>
      </c>
      <c r="F52" s="50" t="str">
        <f t="shared" si="3"/>
        <v/>
      </c>
    </row>
    <row r="53" ht="21" customHeight="true" spans="1:6">
      <c r="A53" s="96" t="s">
        <v>182</v>
      </c>
      <c r="B53" s="49">
        <v>2218</v>
      </c>
      <c r="C53" s="208"/>
      <c r="D53" s="49">
        <v>170</v>
      </c>
      <c r="E53" s="50">
        <f t="shared" si="2"/>
        <v>-92.3</v>
      </c>
      <c r="F53" s="50" t="str">
        <f t="shared" si="3"/>
        <v/>
      </c>
    </row>
    <row r="54" ht="21" customHeight="true" spans="1:6">
      <c r="A54" s="96" t="s">
        <v>183</v>
      </c>
      <c r="B54" s="49">
        <v>8697</v>
      </c>
      <c r="C54" s="208"/>
      <c r="D54" s="49">
        <v>5467</v>
      </c>
      <c r="E54" s="50">
        <f t="shared" si="2"/>
        <v>-37.1</v>
      </c>
      <c r="F54" s="50" t="str">
        <f t="shared" si="3"/>
        <v/>
      </c>
    </row>
    <row r="55" ht="21" customHeight="true" spans="1:6">
      <c r="A55" s="96" t="s">
        <v>184</v>
      </c>
      <c r="B55" s="49">
        <v>985</v>
      </c>
      <c r="C55" s="208"/>
      <c r="D55" s="49">
        <v>1175</v>
      </c>
      <c r="E55" s="50">
        <f t="shared" si="2"/>
        <v>19.3</v>
      </c>
      <c r="F55" s="50" t="str">
        <f t="shared" si="3"/>
        <v/>
      </c>
    </row>
    <row r="56" ht="21" customHeight="true" spans="1:6">
      <c r="A56" s="96" t="s">
        <v>185</v>
      </c>
      <c r="B56" s="49">
        <v>11071</v>
      </c>
      <c r="C56" s="208"/>
      <c r="D56" s="49">
        <v>2677</v>
      </c>
      <c r="E56" s="50">
        <f t="shared" si="2"/>
        <v>-75.8</v>
      </c>
      <c r="F56" s="50" t="str">
        <f t="shared" si="3"/>
        <v/>
      </c>
    </row>
    <row r="57" ht="21" customHeight="true" spans="1:6">
      <c r="A57" s="96" t="s">
        <v>186</v>
      </c>
      <c r="B57" s="49">
        <v>27638</v>
      </c>
      <c r="C57" s="208">
        <v>19693.29</v>
      </c>
      <c r="D57" s="49">
        <v>28223</v>
      </c>
      <c r="E57" s="50">
        <f t="shared" si="2"/>
        <v>2.1</v>
      </c>
      <c r="F57" s="50">
        <f t="shared" si="3"/>
        <v>143.3</v>
      </c>
    </row>
    <row r="58" ht="21" customHeight="true" spans="1:6">
      <c r="A58" s="96" t="s">
        <v>187</v>
      </c>
      <c r="B58" s="49">
        <v>44082</v>
      </c>
      <c r="C58" s="208">
        <v>7738.34</v>
      </c>
      <c r="D58" s="49">
        <v>23740</v>
      </c>
      <c r="E58" s="50">
        <f t="shared" si="2"/>
        <v>-46.1</v>
      </c>
      <c r="F58" s="50">
        <f t="shared" si="3"/>
        <v>306.8</v>
      </c>
    </row>
    <row r="59" ht="21" customHeight="true" spans="1:6">
      <c r="A59" s="96" t="s">
        <v>188</v>
      </c>
      <c r="B59" s="49">
        <v>13679</v>
      </c>
      <c r="C59" s="208"/>
      <c r="D59" s="49">
        <v>34023</v>
      </c>
      <c r="E59" s="50">
        <f t="shared" si="2"/>
        <v>148.7</v>
      </c>
      <c r="F59" s="50" t="str">
        <f t="shared" si="3"/>
        <v/>
      </c>
    </row>
    <row r="60" ht="21" customHeight="true" spans="1:6">
      <c r="A60" s="96" t="s">
        <v>189</v>
      </c>
      <c r="B60" s="49">
        <v>56918</v>
      </c>
      <c r="C60" s="208">
        <v>548</v>
      </c>
      <c r="D60" s="49">
        <v>23418</v>
      </c>
      <c r="E60" s="50">
        <f t="shared" si="2"/>
        <v>-58.9</v>
      </c>
      <c r="F60" s="165">
        <f t="shared" si="3"/>
        <v>4273.4</v>
      </c>
    </row>
    <row r="61" ht="21" customHeight="true" spans="1:6">
      <c r="A61" s="96" t="s">
        <v>190</v>
      </c>
      <c r="B61" s="49">
        <v>190790</v>
      </c>
      <c r="C61" s="208">
        <v>127693.95</v>
      </c>
      <c r="D61" s="49">
        <v>159481</v>
      </c>
      <c r="E61" s="50">
        <f t="shared" si="2"/>
        <v>-16.4</v>
      </c>
      <c r="F61" s="50">
        <f t="shared" si="3"/>
        <v>124.9</v>
      </c>
    </row>
    <row r="62" ht="21" customHeight="true" spans="1:6">
      <c r="A62" s="96" t="s">
        <v>191</v>
      </c>
      <c r="B62" s="49">
        <v>45871</v>
      </c>
      <c r="C62" s="208">
        <v>1000</v>
      </c>
      <c r="D62" s="49">
        <v>2428</v>
      </c>
      <c r="E62" s="50">
        <f t="shared" si="2"/>
        <v>-94.7</v>
      </c>
      <c r="F62" s="50">
        <f t="shared" si="3"/>
        <v>242.8</v>
      </c>
    </row>
    <row r="63" ht="21" customHeight="true" spans="1:6">
      <c r="A63" s="96" t="s">
        <v>193</v>
      </c>
      <c r="B63" s="49">
        <v>30808</v>
      </c>
      <c r="C63" s="208"/>
      <c r="D63" s="49">
        <v>24870</v>
      </c>
      <c r="E63" s="50">
        <f t="shared" si="2"/>
        <v>-19.3</v>
      </c>
      <c r="F63" s="50" t="str">
        <f t="shared" si="3"/>
        <v/>
      </c>
    </row>
    <row r="64" ht="21" customHeight="true" spans="1:6">
      <c r="A64" s="96" t="s">
        <v>194</v>
      </c>
      <c r="B64" s="49">
        <v>5302</v>
      </c>
      <c r="C64" s="208">
        <v>500</v>
      </c>
      <c r="D64" s="49">
        <v>2148</v>
      </c>
      <c r="E64" s="50">
        <f t="shared" si="2"/>
        <v>-59.5</v>
      </c>
      <c r="F64" s="50">
        <f t="shared" si="3"/>
        <v>429.6</v>
      </c>
    </row>
    <row r="65" ht="21" customHeight="true" spans="1:6">
      <c r="A65" s="96" t="s">
        <v>195</v>
      </c>
      <c r="B65" s="49">
        <v>421</v>
      </c>
      <c r="C65" s="208"/>
      <c r="D65" s="49">
        <v>22328</v>
      </c>
      <c r="E65" s="165">
        <f t="shared" si="2"/>
        <v>5203.6</v>
      </c>
      <c r="F65" s="50" t="str">
        <f t="shared" si="3"/>
        <v/>
      </c>
    </row>
    <row r="66" ht="21" customHeight="true" spans="1:6">
      <c r="A66" s="96" t="s">
        <v>196</v>
      </c>
      <c r="B66" s="49">
        <v>8381</v>
      </c>
      <c r="C66" s="208">
        <v>60</v>
      </c>
      <c r="D66" s="49">
        <v>3500</v>
      </c>
      <c r="E66" s="50">
        <f t="shared" si="2"/>
        <v>-58.2</v>
      </c>
      <c r="F66" s="165">
        <f t="shared" si="3"/>
        <v>5833.3</v>
      </c>
    </row>
    <row r="67" ht="21" customHeight="true" spans="1:6">
      <c r="A67" s="96" t="s">
        <v>197</v>
      </c>
      <c r="B67" s="49">
        <v>32435</v>
      </c>
      <c r="C67" s="208">
        <v>10000</v>
      </c>
      <c r="D67" s="49">
        <v>22678</v>
      </c>
      <c r="E67" s="50">
        <f t="shared" si="2"/>
        <v>-30.1</v>
      </c>
      <c r="F67" s="50">
        <f t="shared" si="3"/>
        <v>226.8</v>
      </c>
    </row>
    <row r="68" ht="21" customHeight="true" spans="1:6">
      <c r="A68" s="96" t="s">
        <v>198</v>
      </c>
      <c r="B68" s="49">
        <v>100</v>
      </c>
      <c r="C68" s="208"/>
      <c r="D68" s="49">
        <v>900</v>
      </c>
      <c r="E68" s="50">
        <f t="shared" si="2"/>
        <v>800</v>
      </c>
      <c r="F68" s="50" t="str">
        <f t="shared" si="3"/>
        <v/>
      </c>
    </row>
    <row r="69" ht="21" customHeight="true" spans="1:6">
      <c r="A69" s="96" t="s">
        <v>199</v>
      </c>
      <c r="B69" s="49">
        <v>4283</v>
      </c>
      <c r="C69" s="208"/>
      <c r="D69" s="49">
        <v>686</v>
      </c>
      <c r="E69" s="50">
        <f t="shared" si="2"/>
        <v>-84</v>
      </c>
      <c r="F69" s="50" t="str">
        <f t="shared" si="3"/>
        <v/>
      </c>
    </row>
    <row r="70" ht="21" customHeight="true" spans="1:6">
      <c r="A70" s="96" t="s">
        <v>201</v>
      </c>
      <c r="B70" s="49">
        <v>4469</v>
      </c>
      <c r="C70" s="208"/>
      <c r="D70" s="49">
        <v>2991</v>
      </c>
      <c r="E70" s="50">
        <f t="shared" si="2"/>
        <v>-33.1</v>
      </c>
      <c r="F70" s="50" t="str">
        <f t="shared" si="3"/>
        <v/>
      </c>
    </row>
    <row r="71" ht="21" customHeight="true" spans="1:6">
      <c r="A71" s="164" t="s">
        <v>1389</v>
      </c>
      <c r="B71" s="49">
        <f>SUM(B72:B73)</f>
        <v>104577</v>
      </c>
      <c r="C71" s="208">
        <v>104000</v>
      </c>
      <c r="D71" s="49">
        <v>172482</v>
      </c>
      <c r="E71" s="50">
        <f t="shared" si="2"/>
        <v>64.9</v>
      </c>
      <c r="F71" s="50">
        <f t="shared" si="3"/>
        <v>165.8</v>
      </c>
    </row>
    <row r="72" ht="21" customHeight="true" spans="1:6">
      <c r="A72" s="96" t="s">
        <v>1390</v>
      </c>
      <c r="B72" s="49">
        <v>62094</v>
      </c>
      <c r="C72" s="208">
        <v>59828</v>
      </c>
      <c r="D72" s="49">
        <v>62254</v>
      </c>
      <c r="E72" s="50">
        <f t="shared" si="2"/>
        <v>0.3</v>
      </c>
      <c r="F72" s="50">
        <f t="shared" si="3"/>
        <v>104.1</v>
      </c>
    </row>
    <row r="73" ht="21" customHeight="true" spans="1:6">
      <c r="A73" s="96" t="s">
        <v>1391</v>
      </c>
      <c r="B73" s="49">
        <v>42483</v>
      </c>
      <c r="C73" s="208">
        <v>44172</v>
      </c>
      <c r="D73" s="49">
        <v>110228</v>
      </c>
      <c r="E73" s="50">
        <f t="shared" si="2"/>
        <v>159.5</v>
      </c>
      <c r="F73" s="50">
        <f t="shared" si="3"/>
        <v>249.5</v>
      </c>
    </row>
    <row r="74" ht="21" customHeight="true" spans="1:6">
      <c r="A74" s="164" t="s">
        <v>1392</v>
      </c>
      <c r="B74" s="49">
        <v>331426</v>
      </c>
      <c r="C74" s="208"/>
      <c r="D74" s="49">
        <v>112131</v>
      </c>
      <c r="E74" s="50">
        <f t="shared" si="2"/>
        <v>-66.2</v>
      </c>
      <c r="F74" s="50" t="str">
        <f t="shared" si="3"/>
        <v/>
      </c>
    </row>
    <row r="75" ht="21" customHeight="true" spans="1:6">
      <c r="A75" s="164" t="s">
        <v>1393</v>
      </c>
      <c r="B75" s="49">
        <v>32393</v>
      </c>
      <c r="C75" s="208"/>
      <c r="D75" s="49">
        <v>59770</v>
      </c>
      <c r="E75" s="50">
        <f t="shared" si="2"/>
        <v>84.5</v>
      </c>
      <c r="F75" s="50" t="str">
        <f t="shared" si="3"/>
        <v/>
      </c>
    </row>
    <row r="76" ht="21" customHeight="true" spans="1:6">
      <c r="A76" s="164" t="s">
        <v>1394</v>
      </c>
      <c r="B76" s="49">
        <v>20000</v>
      </c>
      <c r="C76" s="208"/>
      <c r="D76" s="49">
        <v>0</v>
      </c>
      <c r="E76" s="50">
        <f t="shared" si="2"/>
        <v>-100</v>
      </c>
      <c r="F76" s="50" t="str">
        <f t="shared" si="3"/>
        <v/>
      </c>
    </row>
    <row r="77" ht="21" customHeight="true" spans="1:6">
      <c r="A77" s="164" t="s">
        <v>1395</v>
      </c>
      <c r="B77" s="49">
        <v>58089</v>
      </c>
      <c r="C77" s="208"/>
      <c r="D77" s="49">
        <v>146969</v>
      </c>
      <c r="E77" s="50">
        <f t="shared" si="2"/>
        <v>153</v>
      </c>
      <c r="F77" s="50" t="str">
        <f t="shared" si="3"/>
        <v/>
      </c>
    </row>
  </sheetData>
  <mergeCells count="1">
    <mergeCell ref="A1:F1"/>
  </mergeCells>
  <pageMargins left="0.75" right="0.75" top="1" bottom="1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18"/>
  <sheetViews>
    <sheetView workbookViewId="0">
      <selection activeCell="B21" sqref="B21"/>
    </sheetView>
  </sheetViews>
  <sheetFormatPr defaultColWidth="12.125" defaultRowHeight="15.75" outlineLevelCol="5"/>
  <cols>
    <col min="1" max="1" width="7.75" style="51" customWidth="true"/>
    <col min="2" max="2" width="44.25" style="192" customWidth="true"/>
    <col min="3" max="5" width="14" style="193" customWidth="true"/>
    <col min="6" max="6" width="11.875" style="51" customWidth="true"/>
    <col min="7" max="7" width="13.85" style="51"/>
    <col min="8" max="16384" width="12.125" style="51"/>
  </cols>
  <sheetData>
    <row r="1" s="51" customFormat="true" ht="29" customHeight="true" spans="2:6">
      <c r="B1" s="194" t="s">
        <v>1396</v>
      </c>
      <c r="C1" s="195"/>
      <c r="D1" s="195"/>
      <c r="E1" s="195"/>
      <c r="F1" s="194"/>
    </row>
    <row r="2" s="51" customFormat="true" ht="17.1" customHeight="true" spans="1:6">
      <c r="A2" s="196"/>
      <c r="B2" s="197"/>
      <c r="C2" s="198"/>
      <c r="D2" s="198"/>
      <c r="E2" s="198"/>
      <c r="F2" s="203" t="s">
        <v>24</v>
      </c>
    </row>
    <row r="3" s="190" customFormat="true" ht="30" customHeight="true" spans="1:6">
      <c r="A3" s="66" t="s">
        <v>225</v>
      </c>
      <c r="B3" s="66" t="s">
        <v>226</v>
      </c>
      <c r="C3" s="199" t="s">
        <v>26</v>
      </c>
      <c r="D3" s="199" t="s">
        <v>28</v>
      </c>
      <c r="E3" s="204" t="s">
        <v>342</v>
      </c>
      <c r="F3" s="21" t="s">
        <v>29</v>
      </c>
    </row>
    <row r="4" s="51" customFormat="true" spans="1:6">
      <c r="A4" s="200"/>
      <c r="B4" s="66" t="s">
        <v>82</v>
      </c>
      <c r="C4" s="201">
        <f>SUM(C5,C234,C274,C293,C383,C435,C491,C548,C676,C749,C826,C849,C956,C1014,C1078,C1098,C1128,C1138,C1183,C1204,C1248,C1299,C1302,C1314)</f>
        <v>227444</v>
      </c>
      <c r="D4" s="201">
        <f>SUM(D5,D234,D274,D293,D383,D435,D491,D548,D676,D749,D826,D849,D956,D1014,D1078,D1098,D1128,D1138,D1183,D1204,D1248,D1299,D1302,D1314)</f>
        <v>282383</v>
      </c>
      <c r="E4" s="201">
        <f t="shared" ref="E4:E67" si="0">D4-C4</f>
        <v>54939</v>
      </c>
      <c r="F4" s="24">
        <f t="shared" ref="F4:F67" si="1">IF(C4&lt;&gt;0,ROUND(100*(D4/C4-1),1),"")</f>
        <v>24.2</v>
      </c>
    </row>
    <row r="5" s="51" customFormat="true" ht="17.1" customHeight="true" spans="1:6">
      <c r="A5" s="202">
        <v>201</v>
      </c>
      <c r="B5" s="202" t="s">
        <v>343</v>
      </c>
      <c r="C5" s="201">
        <f>SUM(C6+C18+C27+C38+C49+C60+C71+C79+C88+C101+C110+C121+C133+C140+C148+C154+C161+C168+C175+C182+C189+C197+C203+C209+C216+C231)</f>
        <v>26429</v>
      </c>
      <c r="D5" s="201">
        <f>SUM(D6+D18+D27+D38+D49+D60+D71+D79+D88+D101+D110+D121+D133+D140+D148+D154+D161+D168+D175+D182+D189+D197+D203+D209+D216+D231)</f>
        <v>35067</v>
      </c>
      <c r="E5" s="201">
        <f t="shared" si="0"/>
        <v>8638</v>
      </c>
      <c r="F5" s="24">
        <f t="shared" si="1"/>
        <v>32.7</v>
      </c>
    </row>
    <row r="6" s="51" customFormat="true" ht="17.1" customHeight="true" spans="1:6">
      <c r="A6" s="200">
        <v>20101</v>
      </c>
      <c r="B6" s="202" t="s">
        <v>344</v>
      </c>
      <c r="C6" s="201">
        <f>SUM(C7:C17)</f>
        <v>660</v>
      </c>
      <c r="D6" s="201">
        <v>865</v>
      </c>
      <c r="E6" s="201">
        <f t="shared" si="0"/>
        <v>205</v>
      </c>
      <c r="F6" s="24">
        <f t="shared" si="1"/>
        <v>31.1</v>
      </c>
    </row>
    <row r="7" s="191" customFormat="true" ht="17" customHeight="true" spans="1:6">
      <c r="A7" s="200">
        <v>2010101</v>
      </c>
      <c r="B7" s="200" t="s">
        <v>345</v>
      </c>
      <c r="C7" s="58">
        <v>417</v>
      </c>
      <c r="D7" s="58">
        <v>536</v>
      </c>
      <c r="E7" s="58">
        <f t="shared" si="0"/>
        <v>119</v>
      </c>
      <c r="F7" s="26">
        <f t="shared" si="1"/>
        <v>28.5</v>
      </c>
    </row>
    <row r="8" s="191" customFormat="true" ht="17" customHeight="true" spans="1:6">
      <c r="A8" s="200">
        <v>2010102</v>
      </c>
      <c r="B8" s="200" t="s">
        <v>346</v>
      </c>
      <c r="C8" s="58">
        <v>96</v>
      </c>
      <c r="D8" s="58">
        <v>192</v>
      </c>
      <c r="E8" s="58">
        <f t="shared" si="0"/>
        <v>96</v>
      </c>
      <c r="F8" s="26">
        <f t="shared" si="1"/>
        <v>100</v>
      </c>
    </row>
    <row r="9" s="191" customFormat="true" ht="17" customHeight="true" spans="1:6">
      <c r="A9" s="200">
        <v>2010103</v>
      </c>
      <c r="B9" s="200" t="s">
        <v>347</v>
      </c>
      <c r="C9" s="58">
        <v>0</v>
      </c>
      <c r="D9" s="58">
        <v>0</v>
      </c>
      <c r="E9" s="58">
        <f t="shared" si="0"/>
        <v>0</v>
      </c>
      <c r="F9" s="26" t="str">
        <f t="shared" si="1"/>
        <v/>
      </c>
    </row>
    <row r="10" s="191" customFormat="true" ht="17" customHeight="true" spans="1:6">
      <c r="A10" s="200">
        <v>2010104</v>
      </c>
      <c r="B10" s="200" t="s">
        <v>348</v>
      </c>
      <c r="C10" s="58">
        <v>36</v>
      </c>
      <c r="D10" s="58">
        <v>45</v>
      </c>
      <c r="E10" s="58">
        <f t="shared" si="0"/>
        <v>9</v>
      </c>
      <c r="F10" s="26">
        <f t="shared" si="1"/>
        <v>25</v>
      </c>
    </row>
    <row r="11" s="191" customFormat="true" ht="17" customHeight="true" spans="1:6">
      <c r="A11" s="200">
        <v>2010105</v>
      </c>
      <c r="B11" s="200" t="s">
        <v>349</v>
      </c>
      <c r="C11" s="58">
        <v>0</v>
      </c>
      <c r="D11" s="58">
        <v>0</v>
      </c>
      <c r="E11" s="58">
        <f t="shared" si="0"/>
        <v>0</v>
      </c>
      <c r="F11" s="26" t="str">
        <f t="shared" si="1"/>
        <v/>
      </c>
    </row>
    <row r="12" s="191" customFormat="true" ht="17" customHeight="true" spans="1:6">
      <c r="A12" s="200">
        <v>2010106</v>
      </c>
      <c r="B12" s="200" t="s">
        <v>350</v>
      </c>
      <c r="C12" s="58">
        <v>0</v>
      </c>
      <c r="D12" s="58">
        <v>0</v>
      </c>
      <c r="E12" s="58">
        <f t="shared" si="0"/>
        <v>0</v>
      </c>
      <c r="F12" s="26" t="str">
        <f t="shared" si="1"/>
        <v/>
      </c>
    </row>
    <row r="13" s="191" customFormat="true" ht="17" customHeight="true" spans="1:6">
      <c r="A13" s="200">
        <v>2010107</v>
      </c>
      <c r="B13" s="200" t="s">
        <v>351</v>
      </c>
      <c r="C13" s="58">
        <v>102</v>
      </c>
      <c r="D13" s="58">
        <v>64</v>
      </c>
      <c r="E13" s="58">
        <f t="shared" si="0"/>
        <v>-38</v>
      </c>
      <c r="F13" s="26">
        <f t="shared" si="1"/>
        <v>-37.3</v>
      </c>
    </row>
    <row r="14" s="191" customFormat="true" ht="17" customHeight="true" spans="1:6">
      <c r="A14" s="200">
        <v>2010108</v>
      </c>
      <c r="B14" s="200" t="s">
        <v>352</v>
      </c>
      <c r="C14" s="58">
        <v>0</v>
      </c>
      <c r="D14" s="58">
        <v>0</v>
      </c>
      <c r="E14" s="58">
        <f t="shared" si="0"/>
        <v>0</v>
      </c>
      <c r="F14" s="26" t="str">
        <f t="shared" si="1"/>
        <v/>
      </c>
    </row>
    <row r="15" s="191" customFormat="true" ht="17" customHeight="true" spans="1:6">
      <c r="A15" s="200">
        <v>2010109</v>
      </c>
      <c r="B15" s="200" t="s">
        <v>353</v>
      </c>
      <c r="C15" s="58">
        <v>0</v>
      </c>
      <c r="D15" s="58">
        <v>0</v>
      </c>
      <c r="E15" s="58">
        <f t="shared" si="0"/>
        <v>0</v>
      </c>
      <c r="F15" s="26" t="str">
        <f t="shared" si="1"/>
        <v/>
      </c>
    </row>
    <row r="16" s="191" customFormat="true" ht="17" customHeight="true" spans="1:6">
      <c r="A16" s="200">
        <v>2010150</v>
      </c>
      <c r="B16" s="200" t="s">
        <v>354</v>
      </c>
      <c r="C16" s="58">
        <v>0</v>
      </c>
      <c r="D16" s="58">
        <v>6</v>
      </c>
      <c r="E16" s="58">
        <f t="shared" si="0"/>
        <v>6</v>
      </c>
      <c r="F16" s="26" t="str">
        <f t="shared" si="1"/>
        <v/>
      </c>
    </row>
    <row r="17" s="191" customFormat="true" ht="17" customHeight="true" spans="1:6">
      <c r="A17" s="200">
        <v>2010199</v>
      </c>
      <c r="B17" s="200" t="s">
        <v>355</v>
      </c>
      <c r="C17" s="58">
        <v>9</v>
      </c>
      <c r="D17" s="58">
        <v>22</v>
      </c>
      <c r="E17" s="58">
        <f t="shared" si="0"/>
        <v>13</v>
      </c>
      <c r="F17" s="26">
        <f t="shared" si="1"/>
        <v>144.4</v>
      </c>
    </row>
    <row r="18" s="51" customFormat="true" ht="17.1" customHeight="true" spans="1:6">
      <c r="A18" s="200">
        <v>20102</v>
      </c>
      <c r="B18" s="202" t="s">
        <v>356</v>
      </c>
      <c r="C18" s="201">
        <f>SUM(C19:C26)</f>
        <v>438</v>
      </c>
      <c r="D18" s="201">
        <v>572</v>
      </c>
      <c r="E18" s="201">
        <f t="shared" si="0"/>
        <v>134</v>
      </c>
      <c r="F18" s="24">
        <f t="shared" si="1"/>
        <v>30.6</v>
      </c>
    </row>
    <row r="19" s="191" customFormat="true" ht="17" customHeight="true" spans="1:6">
      <c r="A19" s="200">
        <v>2010201</v>
      </c>
      <c r="B19" s="200" t="s">
        <v>345</v>
      </c>
      <c r="C19" s="58">
        <v>383</v>
      </c>
      <c r="D19" s="58">
        <v>506</v>
      </c>
      <c r="E19" s="58">
        <f t="shared" si="0"/>
        <v>123</v>
      </c>
      <c r="F19" s="26">
        <f t="shared" si="1"/>
        <v>32.1</v>
      </c>
    </row>
    <row r="20" s="191" customFormat="true" ht="17" customHeight="true" spans="1:6">
      <c r="A20" s="200">
        <v>2010202</v>
      </c>
      <c r="B20" s="200" t="s">
        <v>346</v>
      </c>
      <c r="C20" s="58">
        <v>36</v>
      </c>
      <c r="D20" s="58">
        <v>43</v>
      </c>
      <c r="E20" s="58">
        <f t="shared" si="0"/>
        <v>7</v>
      </c>
      <c r="F20" s="26">
        <f t="shared" si="1"/>
        <v>19.4</v>
      </c>
    </row>
    <row r="21" s="191" customFormat="true" ht="17" customHeight="true" spans="1:6">
      <c r="A21" s="200">
        <v>2010203</v>
      </c>
      <c r="B21" s="200" t="s">
        <v>347</v>
      </c>
      <c r="C21" s="58">
        <v>0</v>
      </c>
      <c r="D21" s="58">
        <v>0</v>
      </c>
      <c r="E21" s="58">
        <f t="shared" si="0"/>
        <v>0</v>
      </c>
      <c r="F21" s="26" t="str">
        <f t="shared" si="1"/>
        <v/>
      </c>
    </row>
    <row r="22" s="191" customFormat="true" ht="17" customHeight="true" spans="1:6">
      <c r="A22" s="200">
        <v>2010204</v>
      </c>
      <c r="B22" s="200" t="s">
        <v>357</v>
      </c>
      <c r="C22" s="58">
        <v>0</v>
      </c>
      <c r="D22" s="58">
        <v>0</v>
      </c>
      <c r="E22" s="58">
        <f t="shared" si="0"/>
        <v>0</v>
      </c>
      <c r="F22" s="26" t="str">
        <f t="shared" si="1"/>
        <v/>
      </c>
    </row>
    <row r="23" s="191" customFormat="true" ht="17" customHeight="true" spans="1:6">
      <c r="A23" s="200">
        <v>2010205</v>
      </c>
      <c r="B23" s="200" t="s">
        <v>358</v>
      </c>
      <c r="C23" s="58">
        <v>12</v>
      </c>
      <c r="D23" s="58">
        <v>9</v>
      </c>
      <c r="E23" s="58">
        <f t="shared" si="0"/>
        <v>-3</v>
      </c>
      <c r="F23" s="26">
        <f t="shared" si="1"/>
        <v>-25</v>
      </c>
    </row>
    <row r="24" s="191" customFormat="true" ht="17" customHeight="true" spans="1:6">
      <c r="A24" s="200">
        <v>2010206</v>
      </c>
      <c r="B24" s="200" t="s">
        <v>359</v>
      </c>
      <c r="C24" s="58">
        <v>0</v>
      </c>
      <c r="D24" s="58">
        <v>0</v>
      </c>
      <c r="E24" s="58">
        <f t="shared" si="0"/>
        <v>0</v>
      </c>
      <c r="F24" s="26" t="str">
        <f t="shared" si="1"/>
        <v/>
      </c>
    </row>
    <row r="25" s="191" customFormat="true" ht="17" customHeight="true" spans="1:6">
      <c r="A25" s="200">
        <v>2010250</v>
      </c>
      <c r="B25" s="200" t="s">
        <v>354</v>
      </c>
      <c r="C25" s="58">
        <v>7</v>
      </c>
      <c r="D25" s="58">
        <v>14</v>
      </c>
      <c r="E25" s="58">
        <f t="shared" si="0"/>
        <v>7</v>
      </c>
      <c r="F25" s="26">
        <f t="shared" si="1"/>
        <v>100</v>
      </c>
    </row>
    <row r="26" s="191" customFormat="true" ht="17" customHeight="true" spans="1:6">
      <c r="A26" s="200">
        <v>2010299</v>
      </c>
      <c r="B26" s="200" t="s">
        <v>360</v>
      </c>
      <c r="C26" s="58">
        <v>0</v>
      </c>
      <c r="D26" s="58">
        <v>0</v>
      </c>
      <c r="E26" s="58">
        <f t="shared" si="0"/>
        <v>0</v>
      </c>
      <c r="F26" s="26" t="str">
        <f t="shared" si="1"/>
        <v/>
      </c>
    </row>
    <row r="27" s="51" customFormat="true" ht="17.1" customHeight="true" spans="1:6">
      <c r="A27" s="200">
        <v>20103</v>
      </c>
      <c r="B27" s="202" t="s">
        <v>361</v>
      </c>
      <c r="C27" s="201">
        <f>SUM(C28:C37)</f>
        <v>14149</v>
      </c>
      <c r="D27" s="201">
        <v>17530</v>
      </c>
      <c r="E27" s="201">
        <f t="shared" si="0"/>
        <v>3381</v>
      </c>
      <c r="F27" s="24">
        <f t="shared" si="1"/>
        <v>23.9</v>
      </c>
    </row>
    <row r="28" s="191" customFormat="true" ht="17" customHeight="true" spans="1:6">
      <c r="A28" s="200">
        <v>2010301</v>
      </c>
      <c r="B28" s="200" t="s">
        <v>345</v>
      </c>
      <c r="C28" s="58">
        <v>9328</v>
      </c>
      <c r="D28" s="58">
        <v>12531</v>
      </c>
      <c r="E28" s="58">
        <f t="shared" si="0"/>
        <v>3203</v>
      </c>
      <c r="F28" s="26">
        <f t="shared" si="1"/>
        <v>34.3</v>
      </c>
    </row>
    <row r="29" s="191" customFormat="true" ht="17" customHeight="true" spans="1:6">
      <c r="A29" s="200">
        <v>2010302</v>
      </c>
      <c r="B29" s="200" t="s">
        <v>346</v>
      </c>
      <c r="C29" s="58">
        <v>2240</v>
      </c>
      <c r="D29" s="58">
        <v>1017</v>
      </c>
      <c r="E29" s="58">
        <f t="shared" si="0"/>
        <v>-1223</v>
      </c>
      <c r="F29" s="26">
        <f t="shared" si="1"/>
        <v>-54.6</v>
      </c>
    </row>
    <row r="30" s="191" customFormat="true" ht="17" customHeight="true" spans="1:6">
      <c r="A30" s="200">
        <v>2010303</v>
      </c>
      <c r="B30" s="200" t="s">
        <v>347</v>
      </c>
      <c r="C30" s="58">
        <v>758</v>
      </c>
      <c r="D30" s="58">
        <v>829</v>
      </c>
      <c r="E30" s="58">
        <f t="shared" si="0"/>
        <v>71</v>
      </c>
      <c r="F30" s="26">
        <f t="shared" si="1"/>
        <v>9.4</v>
      </c>
    </row>
    <row r="31" s="191" customFormat="true" ht="17" customHeight="true" spans="1:6">
      <c r="A31" s="200">
        <v>2010304</v>
      </c>
      <c r="B31" s="200" t="s">
        <v>362</v>
      </c>
      <c r="C31" s="58">
        <v>0</v>
      </c>
      <c r="D31" s="58">
        <v>0</v>
      </c>
      <c r="E31" s="58">
        <f t="shared" si="0"/>
        <v>0</v>
      </c>
      <c r="F31" s="26" t="str">
        <f t="shared" si="1"/>
        <v/>
      </c>
    </row>
    <row r="32" s="191" customFormat="true" ht="17" customHeight="true" spans="1:6">
      <c r="A32" s="200">
        <v>2010305</v>
      </c>
      <c r="B32" s="200" t="s">
        <v>363</v>
      </c>
      <c r="C32" s="58">
        <v>0</v>
      </c>
      <c r="D32" s="58">
        <v>0</v>
      </c>
      <c r="E32" s="58">
        <f t="shared" si="0"/>
        <v>0</v>
      </c>
      <c r="F32" s="26" t="str">
        <f t="shared" si="1"/>
        <v/>
      </c>
    </row>
    <row r="33" s="191" customFormat="true" ht="17" customHeight="true" spans="1:6">
      <c r="A33" s="200">
        <v>2010306</v>
      </c>
      <c r="B33" s="200" t="s">
        <v>364</v>
      </c>
      <c r="C33" s="58">
        <v>0</v>
      </c>
      <c r="D33" s="58">
        <v>0</v>
      </c>
      <c r="E33" s="58">
        <f t="shared" si="0"/>
        <v>0</v>
      </c>
      <c r="F33" s="26" t="str">
        <f t="shared" si="1"/>
        <v/>
      </c>
    </row>
    <row r="34" s="191" customFormat="true" ht="17" customHeight="true" spans="1:6">
      <c r="A34" s="200">
        <v>2010308</v>
      </c>
      <c r="B34" s="200" t="s">
        <v>365</v>
      </c>
      <c r="C34" s="58">
        <v>11</v>
      </c>
      <c r="D34" s="58">
        <v>10</v>
      </c>
      <c r="E34" s="58">
        <f t="shared" si="0"/>
        <v>-1</v>
      </c>
      <c r="F34" s="26">
        <f t="shared" si="1"/>
        <v>-9.1</v>
      </c>
    </row>
    <row r="35" s="191" customFormat="true" ht="17" customHeight="true" spans="1:6">
      <c r="A35" s="200">
        <v>2010309</v>
      </c>
      <c r="B35" s="200" t="s">
        <v>366</v>
      </c>
      <c r="C35" s="58">
        <v>0</v>
      </c>
      <c r="D35" s="58">
        <v>0</v>
      </c>
      <c r="E35" s="58">
        <f t="shared" si="0"/>
        <v>0</v>
      </c>
      <c r="F35" s="26" t="str">
        <f t="shared" si="1"/>
        <v/>
      </c>
    </row>
    <row r="36" s="191" customFormat="true" ht="17" customHeight="true" spans="1:6">
      <c r="A36" s="200">
        <v>2010350</v>
      </c>
      <c r="B36" s="200" t="s">
        <v>354</v>
      </c>
      <c r="C36" s="58">
        <v>862</v>
      </c>
      <c r="D36" s="58">
        <v>998</v>
      </c>
      <c r="E36" s="58">
        <f t="shared" si="0"/>
        <v>136</v>
      </c>
      <c r="F36" s="26">
        <f t="shared" si="1"/>
        <v>15.8</v>
      </c>
    </row>
    <row r="37" s="191" customFormat="true" ht="17" customHeight="true" spans="1:6">
      <c r="A37" s="200">
        <v>2010399</v>
      </c>
      <c r="B37" s="200" t="s">
        <v>367</v>
      </c>
      <c r="C37" s="58">
        <v>950</v>
      </c>
      <c r="D37" s="58">
        <v>2145</v>
      </c>
      <c r="E37" s="58">
        <f t="shared" si="0"/>
        <v>1195</v>
      </c>
      <c r="F37" s="26">
        <f t="shared" si="1"/>
        <v>125.8</v>
      </c>
    </row>
    <row r="38" s="51" customFormat="true" ht="17.1" customHeight="true" spans="1:6">
      <c r="A38" s="200">
        <v>20104</v>
      </c>
      <c r="B38" s="202" t="s">
        <v>368</v>
      </c>
      <c r="C38" s="201">
        <f>SUM(C39:C48)</f>
        <v>379</v>
      </c>
      <c r="D38" s="201">
        <v>845</v>
      </c>
      <c r="E38" s="201">
        <f t="shared" si="0"/>
        <v>466</v>
      </c>
      <c r="F38" s="24">
        <f t="shared" si="1"/>
        <v>123</v>
      </c>
    </row>
    <row r="39" s="191" customFormat="true" ht="17" customHeight="true" spans="1:6">
      <c r="A39" s="200">
        <v>2010401</v>
      </c>
      <c r="B39" s="200" t="s">
        <v>345</v>
      </c>
      <c r="C39" s="58">
        <v>219</v>
      </c>
      <c r="D39" s="58">
        <v>294</v>
      </c>
      <c r="E39" s="58">
        <f t="shared" si="0"/>
        <v>75</v>
      </c>
      <c r="F39" s="26">
        <f t="shared" si="1"/>
        <v>34.2</v>
      </c>
    </row>
    <row r="40" s="191" customFormat="true" ht="17" customHeight="true" spans="1:6">
      <c r="A40" s="200">
        <v>2010402</v>
      </c>
      <c r="B40" s="200" t="s">
        <v>346</v>
      </c>
      <c r="C40" s="58">
        <v>0</v>
      </c>
      <c r="D40" s="58">
        <v>0</v>
      </c>
      <c r="E40" s="58">
        <f t="shared" si="0"/>
        <v>0</v>
      </c>
      <c r="F40" s="26" t="str">
        <f t="shared" si="1"/>
        <v/>
      </c>
    </row>
    <row r="41" s="191" customFormat="true" ht="17" customHeight="true" spans="1:6">
      <c r="A41" s="200">
        <v>2010403</v>
      </c>
      <c r="B41" s="200" t="s">
        <v>347</v>
      </c>
      <c r="C41" s="58">
        <v>0</v>
      </c>
      <c r="D41" s="58">
        <v>0</v>
      </c>
      <c r="E41" s="58">
        <f t="shared" si="0"/>
        <v>0</v>
      </c>
      <c r="F41" s="26" t="str">
        <f t="shared" si="1"/>
        <v/>
      </c>
    </row>
    <row r="42" s="191" customFormat="true" ht="17" customHeight="true" spans="1:6">
      <c r="A42" s="200">
        <v>2010404</v>
      </c>
      <c r="B42" s="200" t="s">
        <v>369</v>
      </c>
      <c r="C42" s="58">
        <v>0</v>
      </c>
      <c r="D42" s="58">
        <v>0</v>
      </c>
      <c r="E42" s="58">
        <f t="shared" si="0"/>
        <v>0</v>
      </c>
      <c r="F42" s="26" t="str">
        <f t="shared" si="1"/>
        <v/>
      </c>
    </row>
    <row r="43" s="191" customFormat="true" ht="17" customHeight="true" spans="1:6">
      <c r="A43" s="200">
        <v>2010405</v>
      </c>
      <c r="B43" s="200" t="s">
        <v>370</v>
      </c>
      <c r="C43" s="58">
        <v>0</v>
      </c>
      <c r="D43" s="58">
        <v>0</v>
      </c>
      <c r="E43" s="58">
        <f t="shared" si="0"/>
        <v>0</v>
      </c>
      <c r="F43" s="26" t="str">
        <f t="shared" si="1"/>
        <v/>
      </c>
    </row>
    <row r="44" s="191" customFormat="true" ht="17" customHeight="true" spans="1:6">
      <c r="A44" s="200">
        <v>2010406</v>
      </c>
      <c r="B44" s="200" t="s">
        <v>371</v>
      </c>
      <c r="C44" s="58">
        <v>0</v>
      </c>
      <c r="D44" s="58">
        <v>0</v>
      </c>
      <c r="E44" s="58">
        <f t="shared" si="0"/>
        <v>0</v>
      </c>
      <c r="F44" s="26" t="str">
        <f t="shared" si="1"/>
        <v/>
      </c>
    </row>
    <row r="45" s="191" customFormat="true" ht="17" customHeight="true" spans="1:6">
      <c r="A45" s="200">
        <v>2010407</v>
      </c>
      <c r="B45" s="200" t="s">
        <v>372</v>
      </c>
      <c r="C45" s="58">
        <v>0</v>
      </c>
      <c r="D45" s="58">
        <v>0</v>
      </c>
      <c r="E45" s="58">
        <f t="shared" si="0"/>
        <v>0</v>
      </c>
      <c r="F45" s="26" t="str">
        <f t="shared" si="1"/>
        <v/>
      </c>
    </row>
    <row r="46" s="191" customFormat="true" ht="17" customHeight="true" spans="1:6">
      <c r="A46" s="200">
        <v>2010408</v>
      </c>
      <c r="B46" s="200" t="s">
        <v>373</v>
      </c>
      <c r="C46" s="58">
        <v>2</v>
      </c>
      <c r="D46" s="58">
        <v>8</v>
      </c>
      <c r="E46" s="58">
        <f t="shared" si="0"/>
        <v>6</v>
      </c>
      <c r="F46" s="26">
        <f t="shared" si="1"/>
        <v>300</v>
      </c>
    </row>
    <row r="47" s="191" customFormat="true" ht="17" customHeight="true" spans="1:6">
      <c r="A47" s="200">
        <v>2010450</v>
      </c>
      <c r="B47" s="200" t="s">
        <v>354</v>
      </c>
      <c r="C47" s="58">
        <v>123</v>
      </c>
      <c r="D47" s="58">
        <v>170</v>
      </c>
      <c r="E47" s="58">
        <f t="shared" si="0"/>
        <v>47</v>
      </c>
      <c r="F47" s="26">
        <f t="shared" si="1"/>
        <v>38.2</v>
      </c>
    </row>
    <row r="48" s="191" customFormat="true" ht="17" customHeight="true" spans="1:6">
      <c r="A48" s="200">
        <v>2010499</v>
      </c>
      <c r="B48" s="200" t="s">
        <v>374</v>
      </c>
      <c r="C48" s="58">
        <v>35</v>
      </c>
      <c r="D48" s="58">
        <v>373</v>
      </c>
      <c r="E48" s="58">
        <f t="shared" si="0"/>
        <v>338</v>
      </c>
      <c r="F48" s="26">
        <f t="shared" si="1"/>
        <v>965.7</v>
      </c>
    </row>
    <row r="49" s="51" customFormat="true" ht="17.1" customHeight="true" spans="1:6">
      <c r="A49" s="200">
        <v>20105</v>
      </c>
      <c r="B49" s="202" t="s">
        <v>375</v>
      </c>
      <c r="C49" s="201">
        <f>SUM(C50:C59)</f>
        <v>311</v>
      </c>
      <c r="D49" s="201">
        <v>417</v>
      </c>
      <c r="E49" s="201">
        <f t="shared" si="0"/>
        <v>106</v>
      </c>
      <c r="F49" s="24">
        <f t="shared" si="1"/>
        <v>34.1</v>
      </c>
    </row>
    <row r="50" s="191" customFormat="true" ht="17" customHeight="true" spans="1:6">
      <c r="A50" s="200">
        <v>2010501</v>
      </c>
      <c r="B50" s="200" t="s">
        <v>345</v>
      </c>
      <c r="C50" s="58">
        <v>178</v>
      </c>
      <c r="D50" s="58">
        <v>251</v>
      </c>
      <c r="E50" s="58">
        <f t="shared" si="0"/>
        <v>73</v>
      </c>
      <c r="F50" s="26">
        <f t="shared" si="1"/>
        <v>41</v>
      </c>
    </row>
    <row r="51" s="191" customFormat="true" ht="17" customHeight="true" spans="1:6">
      <c r="A51" s="200">
        <v>2010502</v>
      </c>
      <c r="B51" s="200" t="s">
        <v>346</v>
      </c>
      <c r="C51" s="58">
        <v>0</v>
      </c>
      <c r="D51" s="58">
        <v>0</v>
      </c>
      <c r="E51" s="58">
        <f t="shared" si="0"/>
        <v>0</v>
      </c>
      <c r="F51" s="26" t="str">
        <f t="shared" si="1"/>
        <v/>
      </c>
    </row>
    <row r="52" s="191" customFormat="true" ht="17" customHeight="true" spans="1:6">
      <c r="A52" s="200">
        <v>2010503</v>
      </c>
      <c r="B52" s="200" t="s">
        <v>347</v>
      </c>
      <c r="C52" s="58">
        <v>0</v>
      </c>
      <c r="D52" s="58">
        <v>0</v>
      </c>
      <c r="E52" s="58">
        <f t="shared" si="0"/>
        <v>0</v>
      </c>
      <c r="F52" s="26" t="str">
        <f t="shared" si="1"/>
        <v/>
      </c>
    </row>
    <row r="53" s="191" customFormat="true" ht="17" customHeight="true" spans="1:6">
      <c r="A53" s="200">
        <v>2010504</v>
      </c>
      <c r="B53" s="200" t="s">
        <v>376</v>
      </c>
      <c r="C53" s="58">
        <v>0</v>
      </c>
      <c r="D53" s="58">
        <v>0</v>
      </c>
      <c r="E53" s="58">
        <f t="shared" si="0"/>
        <v>0</v>
      </c>
      <c r="F53" s="26" t="str">
        <f t="shared" si="1"/>
        <v/>
      </c>
    </row>
    <row r="54" s="191" customFormat="true" ht="17" customHeight="true" spans="1:6">
      <c r="A54" s="200">
        <v>2010505</v>
      </c>
      <c r="B54" s="200" t="s">
        <v>377</v>
      </c>
      <c r="C54" s="58">
        <v>0</v>
      </c>
      <c r="D54" s="58">
        <v>33</v>
      </c>
      <c r="E54" s="58">
        <f t="shared" si="0"/>
        <v>33</v>
      </c>
      <c r="F54" s="26" t="str">
        <f t="shared" si="1"/>
        <v/>
      </c>
    </row>
    <row r="55" s="191" customFormat="true" ht="17" customHeight="true" spans="1:6">
      <c r="A55" s="200">
        <v>2010506</v>
      </c>
      <c r="B55" s="200" t="s">
        <v>378</v>
      </c>
      <c r="C55" s="58">
        <v>44</v>
      </c>
      <c r="D55" s="58">
        <v>79</v>
      </c>
      <c r="E55" s="58">
        <f t="shared" si="0"/>
        <v>35</v>
      </c>
      <c r="F55" s="26">
        <f t="shared" si="1"/>
        <v>79.5</v>
      </c>
    </row>
    <row r="56" s="191" customFormat="true" ht="17" customHeight="true" spans="1:6">
      <c r="A56" s="200">
        <v>2010507</v>
      </c>
      <c r="B56" s="200" t="s">
        <v>379</v>
      </c>
      <c r="C56" s="58">
        <v>0</v>
      </c>
      <c r="D56" s="58">
        <v>29</v>
      </c>
      <c r="E56" s="58">
        <f t="shared" si="0"/>
        <v>29</v>
      </c>
      <c r="F56" s="26" t="str">
        <f t="shared" si="1"/>
        <v/>
      </c>
    </row>
    <row r="57" s="191" customFormat="true" ht="17" customHeight="true" spans="1:6">
      <c r="A57" s="200">
        <v>2010508</v>
      </c>
      <c r="B57" s="200" t="s">
        <v>380</v>
      </c>
      <c r="C57" s="58">
        <v>21</v>
      </c>
      <c r="D57" s="58">
        <v>0</v>
      </c>
      <c r="E57" s="58">
        <f t="shared" si="0"/>
        <v>-21</v>
      </c>
      <c r="F57" s="26">
        <f t="shared" si="1"/>
        <v>-100</v>
      </c>
    </row>
    <row r="58" s="191" customFormat="true" ht="17" customHeight="true" spans="1:6">
      <c r="A58" s="200">
        <v>2010550</v>
      </c>
      <c r="B58" s="200" t="s">
        <v>354</v>
      </c>
      <c r="C58" s="58">
        <v>14</v>
      </c>
      <c r="D58" s="58">
        <v>25</v>
      </c>
      <c r="E58" s="58">
        <f t="shared" si="0"/>
        <v>11</v>
      </c>
      <c r="F58" s="26">
        <f t="shared" si="1"/>
        <v>78.6</v>
      </c>
    </row>
    <row r="59" s="191" customFormat="true" ht="17" customHeight="true" spans="1:6">
      <c r="A59" s="200">
        <v>2010599</v>
      </c>
      <c r="B59" s="200" t="s">
        <v>381</v>
      </c>
      <c r="C59" s="58">
        <v>54</v>
      </c>
      <c r="D59" s="58">
        <v>0</v>
      </c>
      <c r="E59" s="58">
        <f t="shared" si="0"/>
        <v>-54</v>
      </c>
      <c r="F59" s="26">
        <f t="shared" si="1"/>
        <v>-100</v>
      </c>
    </row>
    <row r="60" s="51" customFormat="true" ht="17.1" customHeight="true" spans="1:6">
      <c r="A60" s="200">
        <v>20106</v>
      </c>
      <c r="B60" s="202" t="s">
        <v>382</v>
      </c>
      <c r="C60" s="201">
        <f>SUM(C61:C70)</f>
        <v>1373</v>
      </c>
      <c r="D60" s="201">
        <v>1868</v>
      </c>
      <c r="E60" s="201">
        <f t="shared" si="0"/>
        <v>495</v>
      </c>
      <c r="F60" s="24">
        <f t="shared" si="1"/>
        <v>36.1</v>
      </c>
    </row>
    <row r="61" s="191" customFormat="true" ht="17" customHeight="true" spans="1:6">
      <c r="A61" s="200">
        <v>2010601</v>
      </c>
      <c r="B61" s="200" t="s">
        <v>345</v>
      </c>
      <c r="C61" s="58">
        <v>1037</v>
      </c>
      <c r="D61" s="58">
        <v>1424</v>
      </c>
      <c r="E61" s="58">
        <f t="shared" si="0"/>
        <v>387</v>
      </c>
      <c r="F61" s="26">
        <f t="shared" si="1"/>
        <v>37.3</v>
      </c>
    </row>
    <row r="62" s="191" customFormat="true" ht="17" customHeight="true" spans="1:6">
      <c r="A62" s="200">
        <v>2010602</v>
      </c>
      <c r="B62" s="200" t="s">
        <v>346</v>
      </c>
      <c r="C62" s="58">
        <v>138</v>
      </c>
      <c r="D62" s="58">
        <v>60</v>
      </c>
      <c r="E62" s="58">
        <f t="shared" si="0"/>
        <v>-78</v>
      </c>
      <c r="F62" s="26">
        <f t="shared" si="1"/>
        <v>-56.5</v>
      </c>
    </row>
    <row r="63" s="191" customFormat="true" ht="17" customHeight="true" spans="1:6">
      <c r="A63" s="200">
        <v>2010603</v>
      </c>
      <c r="B63" s="200" t="s">
        <v>347</v>
      </c>
      <c r="C63" s="58">
        <v>0</v>
      </c>
      <c r="D63" s="58">
        <v>0</v>
      </c>
      <c r="E63" s="58">
        <f t="shared" si="0"/>
        <v>0</v>
      </c>
      <c r="F63" s="26" t="str">
        <f t="shared" si="1"/>
        <v/>
      </c>
    </row>
    <row r="64" s="191" customFormat="true" ht="17" customHeight="true" spans="1:6">
      <c r="A64" s="200">
        <v>2010604</v>
      </c>
      <c r="B64" s="200" t="s">
        <v>383</v>
      </c>
      <c r="C64" s="58">
        <v>0</v>
      </c>
      <c r="D64" s="58">
        <v>0</v>
      </c>
      <c r="E64" s="58">
        <f t="shared" si="0"/>
        <v>0</v>
      </c>
      <c r="F64" s="26" t="str">
        <f t="shared" si="1"/>
        <v/>
      </c>
    </row>
    <row r="65" s="191" customFormat="true" ht="17" customHeight="true" spans="1:6">
      <c r="A65" s="200">
        <v>2010605</v>
      </c>
      <c r="B65" s="200" t="s">
        <v>384</v>
      </c>
      <c r="C65" s="58">
        <v>0</v>
      </c>
      <c r="D65" s="58">
        <v>0</v>
      </c>
      <c r="E65" s="58">
        <f t="shared" si="0"/>
        <v>0</v>
      </c>
      <c r="F65" s="26" t="str">
        <f t="shared" si="1"/>
        <v/>
      </c>
    </row>
    <row r="66" s="191" customFormat="true" ht="17" customHeight="true" spans="1:6">
      <c r="A66" s="200">
        <v>2010606</v>
      </c>
      <c r="B66" s="200" t="s">
        <v>385</v>
      </c>
      <c r="C66" s="58">
        <v>0</v>
      </c>
      <c r="D66" s="58">
        <v>0</v>
      </c>
      <c r="E66" s="58">
        <f t="shared" si="0"/>
        <v>0</v>
      </c>
      <c r="F66" s="26" t="str">
        <f t="shared" si="1"/>
        <v/>
      </c>
    </row>
    <row r="67" s="191" customFormat="true" ht="17" customHeight="true" spans="1:6">
      <c r="A67" s="200">
        <v>2010607</v>
      </c>
      <c r="B67" s="200" t="s">
        <v>386</v>
      </c>
      <c r="C67" s="58">
        <v>0</v>
      </c>
      <c r="D67" s="58">
        <v>28</v>
      </c>
      <c r="E67" s="58">
        <f t="shared" si="0"/>
        <v>28</v>
      </c>
      <c r="F67" s="26" t="str">
        <f t="shared" si="1"/>
        <v/>
      </c>
    </row>
    <row r="68" s="191" customFormat="true" ht="17" customHeight="true" spans="1:6">
      <c r="A68" s="200">
        <v>2010608</v>
      </c>
      <c r="B68" s="200" t="s">
        <v>387</v>
      </c>
      <c r="C68" s="58">
        <v>64</v>
      </c>
      <c r="D68" s="58">
        <v>0</v>
      </c>
      <c r="E68" s="58">
        <f t="shared" ref="E68:E131" si="2">D68-C68</f>
        <v>-64</v>
      </c>
      <c r="F68" s="26">
        <f t="shared" ref="F68:F131" si="3">IF(C68&lt;&gt;0,ROUND(100*(D68/C68-1),1),"")</f>
        <v>-100</v>
      </c>
    </row>
    <row r="69" s="191" customFormat="true" ht="17" customHeight="true" spans="1:6">
      <c r="A69" s="200">
        <v>2010650</v>
      </c>
      <c r="B69" s="200" t="s">
        <v>354</v>
      </c>
      <c r="C69" s="58">
        <v>134</v>
      </c>
      <c r="D69" s="58">
        <v>140</v>
      </c>
      <c r="E69" s="58">
        <f t="shared" si="2"/>
        <v>6</v>
      </c>
      <c r="F69" s="26">
        <f t="shared" si="3"/>
        <v>4.5</v>
      </c>
    </row>
    <row r="70" s="191" customFormat="true" ht="17" customHeight="true" spans="1:6">
      <c r="A70" s="200">
        <v>2010699</v>
      </c>
      <c r="B70" s="200" t="s">
        <v>388</v>
      </c>
      <c r="C70" s="58">
        <v>0</v>
      </c>
      <c r="D70" s="58">
        <v>216</v>
      </c>
      <c r="E70" s="58">
        <f t="shared" si="2"/>
        <v>216</v>
      </c>
      <c r="F70" s="26" t="str">
        <f t="shared" si="3"/>
        <v/>
      </c>
    </row>
    <row r="71" s="51" customFormat="true" ht="17.1" customHeight="true" spans="1:6">
      <c r="A71" s="200">
        <v>20107</v>
      </c>
      <c r="B71" s="202" t="s">
        <v>389</v>
      </c>
      <c r="C71" s="201">
        <f>SUM(C72:C78)</f>
        <v>821</v>
      </c>
      <c r="D71" s="201">
        <v>929</v>
      </c>
      <c r="E71" s="201">
        <f t="shared" si="2"/>
        <v>108</v>
      </c>
      <c r="F71" s="24">
        <f t="shared" si="3"/>
        <v>13.2</v>
      </c>
    </row>
    <row r="72" s="191" customFormat="true" ht="17" customHeight="true" spans="1:6">
      <c r="A72" s="200">
        <v>2010701</v>
      </c>
      <c r="B72" s="200" t="s">
        <v>345</v>
      </c>
      <c r="C72" s="58">
        <v>0</v>
      </c>
      <c r="D72" s="58">
        <v>0</v>
      </c>
      <c r="E72" s="58">
        <f t="shared" si="2"/>
        <v>0</v>
      </c>
      <c r="F72" s="26" t="str">
        <f t="shared" si="3"/>
        <v/>
      </c>
    </row>
    <row r="73" s="191" customFormat="true" ht="17" customHeight="true" spans="1:6">
      <c r="A73" s="200">
        <v>2010702</v>
      </c>
      <c r="B73" s="200" t="s">
        <v>346</v>
      </c>
      <c r="C73" s="58">
        <v>0</v>
      </c>
      <c r="D73" s="58">
        <v>60</v>
      </c>
      <c r="E73" s="58">
        <f t="shared" si="2"/>
        <v>60</v>
      </c>
      <c r="F73" s="26" t="str">
        <f t="shared" si="3"/>
        <v/>
      </c>
    </row>
    <row r="74" s="191" customFormat="true" ht="17" customHeight="true" spans="1:6">
      <c r="A74" s="200">
        <v>2010703</v>
      </c>
      <c r="B74" s="200" t="s">
        <v>347</v>
      </c>
      <c r="C74" s="58">
        <v>0</v>
      </c>
      <c r="D74" s="58">
        <v>0</v>
      </c>
      <c r="E74" s="58">
        <f t="shared" si="2"/>
        <v>0</v>
      </c>
      <c r="F74" s="26" t="str">
        <f t="shared" si="3"/>
        <v/>
      </c>
    </row>
    <row r="75" s="191" customFormat="true" ht="17" customHeight="true" spans="1:6">
      <c r="A75" s="200">
        <v>2010709</v>
      </c>
      <c r="B75" s="200" t="s">
        <v>386</v>
      </c>
      <c r="C75" s="58">
        <v>0</v>
      </c>
      <c r="D75" s="58">
        <v>0</v>
      </c>
      <c r="E75" s="58">
        <f t="shared" si="2"/>
        <v>0</v>
      </c>
      <c r="F75" s="26" t="str">
        <f t="shared" si="3"/>
        <v/>
      </c>
    </row>
    <row r="76" s="191" customFormat="true" ht="17" customHeight="true" spans="1:6">
      <c r="A76" s="200">
        <v>2010710</v>
      </c>
      <c r="B76" s="200" t="s">
        <v>390</v>
      </c>
      <c r="C76" s="58">
        <v>0</v>
      </c>
      <c r="D76" s="58">
        <v>0</v>
      </c>
      <c r="E76" s="58">
        <f t="shared" si="2"/>
        <v>0</v>
      </c>
      <c r="F76" s="26" t="str">
        <f t="shared" si="3"/>
        <v/>
      </c>
    </row>
    <row r="77" s="191" customFormat="true" ht="17" customHeight="true" spans="1:6">
      <c r="A77" s="200">
        <v>2010750</v>
      </c>
      <c r="B77" s="200" t="s">
        <v>354</v>
      </c>
      <c r="C77" s="58">
        <v>0</v>
      </c>
      <c r="D77" s="58">
        <v>0</v>
      </c>
      <c r="E77" s="58">
        <f t="shared" si="2"/>
        <v>0</v>
      </c>
      <c r="F77" s="26" t="str">
        <f t="shared" si="3"/>
        <v/>
      </c>
    </row>
    <row r="78" s="191" customFormat="true" ht="17" customHeight="true" spans="1:6">
      <c r="A78" s="200">
        <v>2010799</v>
      </c>
      <c r="B78" s="200" t="s">
        <v>391</v>
      </c>
      <c r="C78" s="58">
        <v>821</v>
      </c>
      <c r="D78" s="58">
        <v>869</v>
      </c>
      <c r="E78" s="58">
        <f t="shared" si="2"/>
        <v>48</v>
      </c>
      <c r="F78" s="26">
        <f t="shared" si="3"/>
        <v>5.8</v>
      </c>
    </row>
    <row r="79" s="51" customFormat="true" ht="17.1" customHeight="true" spans="1:6">
      <c r="A79" s="200">
        <v>20108</v>
      </c>
      <c r="B79" s="202" t="s">
        <v>392</v>
      </c>
      <c r="C79" s="201">
        <f>SUM(C80:C87)</f>
        <v>523</v>
      </c>
      <c r="D79" s="201">
        <v>445</v>
      </c>
      <c r="E79" s="201">
        <f t="shared" si="2"/>
        <v>-78</v>
      </c>
      <c r="F79" s="24">
        <f t="shared" si="3"/>
        <v>-14.9</v>
      </c>
    </row>
    <row r="80" s="191" customFormat="true" ht="17" customHeight="true" spans="1:6">
      <c r="A80" s="200">
        <v>2010801</v>
      </c>
      <c r="B80" s="200" t="s">
        <v>345</v>
      </c>
      <c r="C80" s="58">
        <v>310</v>
      </c>
      <c r="D80" s="58">
        <v>417</v>
      </c>
      <c r="E80" s="58">
        <f t="shared" si="2"/>
        <v>107</v>
      </c>
      <c r="F80" s="26">
        <f t="shared" si="3"/>
        <v>34.5</v>
      </c>
    </row>
    <row r="81" s="191" customFormat="true" ht="17" customHeight="true" spans="1:6">
      <c r="A81" s="200">
        <v>2010802</v>
      </c>
      <c r="B81" s="200" t="s">
        <v>346</v>
      </c>
      <c r="C81" s="58">
        <v>118</v>
      </c>
      <c r="D81" s="58">
        <v>13</v>
      </c>
      <c r="E81" s="58">
        <f t="shared" si="2"/>
        <v>-105</v>
      </c>
      <c r="F81" s="26">
        <f t="shared" si="3"/>
        <v>-89</v>
      </c>
    </row>
    <row r="82" s="191" customFormat="true" ht="17" customHeight="true" spans="1:6">
      <c r="A82" s="200">
        <v>2010803</v>
      </c>
      <c r="B82" s="200" t="s">
        <v>347</v>
      </c>
      <c r="C82" s="58">
        <v>0</v>
      </c>
      <c r="D82" s="58">
        <v>0</v>
      </c>
      <c r="E82" s="58">
        <f t="shared" si="2"/>
        <v>0</v>
      </c>
      <c r="F82" s="26" t="str">
        <f t="shared" si="3"/>
        <v/>
      </c>
    </row>
    <row r="83" s="191" customFormat="true" ht="17" customHeight="true" spans="1:6">
      <c r="A83" s="200">
        <v>2010804</v>
      </c>
      <c r="B83" s="200" t="s">
        <v>393</v>
      </c>
      <c r="C83" s="58">
        <v>91</v>
      </c>
      <c r="D83" s="58">
        <v>4</v>
      </c>
      <c r="E83" s="58">
        <f t="shared" si="2"/>
        <v>-87</v>
      </c>
      <c r="F83" s="26">
        <f t="shared" si="3"/>
        <v>-95.6</v>
      </c>
    </row>
    <row r="84" s="191" customFormat="true" ht="17" customHeight="true" spans="1:6">
      <c r="A84" s="200">
        <v>2010805</v>
      </c>
      <c r="B84" s="200" t="s">
        <v>394</v>
      </c>
      <c r="C84" s="58">
        <v>0</v>
      </c>
      <c r="D84" s="58">
        <v>0</v>
      </c>
      <c r="E84" s="58">
        <f t="shared" si="2"/>
        <v>0</v>
      </c>
      <c r="F84" s="26" t="str">
        <f t="shared" si="3"/>
        <v/>
      </c>
    </row>
    <row r="85" s="191" customFormat="true" ht="17" customHeight="true" spans="1:6">
      <c r="A85" s="200">
        <v>2010806</v>
      </c>
      <c r="B85" s="200" t="s">
        <v>386</v>
      </c>
      <c r="C85" s="58">
        <v>0</v>
      </c>
      <c r="D85" s="58">
        <v>0</v>
      </c>
      <c r="E85" s="58">
        <f t="shared" si="2"/>
        <v>0</v>
      </c>
      <c r="F85" s="26" t="str">
        <f t="shared" si="3"/>
        <v/>
      </c>
    </row>
    <row r="86" s="191" customFormat="true" ht="17" customHeight="true" spans="1:6">
      <c r="A86" s="200">
        <v>2010850</v>
      </c>
      <c r="B86" s="200" t="s">
        <v>354</v>
      </c>
      <c r="C86" s="58">
        <v>0</v>
      </c>
      <c r="D86" s="58">
        <v>0</v>
      </c>
      <c r="E86" s="58">
        <f t="shared" si="2"/>
        <v>0</v>
      </c>
      <c r="F86" s="26" t="str">
        <f t="shared" si="3"/>
        <v/>
      </c>
    </row>
    <row r="87" s="191" customFormat="true" ht="17" customHeight="true" spans="1:6">
      <c r="A87" s="200">
        <v>2010899</v>
      </c>
      <c r="B87" s="200" t="s">
        <v>395</v>
      </c>
      <c r="C87" s="58">
        <v>4</v>
      </c>
      <c r="D87" s="58">
        <v>11</v>
      </c>
      <c r="E87" s="58">
        <f t="shared" si="2"/>
        <v>7</v>
      </c>
      <c r="F87" s="26">
        <f t="shared" si="3"/>
        <v>175</v>
      </c>
    </row>
    <row r="88" s="51" customFormat="true" ht="17.1" customHeight="true" spans="1:6">
      <c r="A88" s="200">
        <v>20109</v>
      </c>
      <c r="B88" s="202" t="s">
        <v>396</v>
      </c>
      <c r="C88" s="201">
        <f>SUM(C89:C100)</f>
        <v>0</v>
      </c>
      <c r="D88" s="201">
        <v>0</v>
      </c>
      <c r="E88" s="201">
        <f t="shared" si="2"/>
        <v>0</v>
      </c>
      <c r="F88" s="24" t="str">
        <f t="shared" si="3"/>
        <v/>
      </c>
    </row>
    <row r="89" s="191" customFormat="true" ht="17" customHeight="true" spans="1:6">
      <c r="A89" s="200">
        <v>2010901</v>
      </c>
      <c r="B89" s="200" t="s">
        <v>345</v>
      </c>
      <c r="C89" s="58">
        <v>0</v>
      </c>
      <c r="D89" s="58">
        <v>0</v>
      </c>
      <c r="E89" s="58">
        <f t="shared" si="2"/>
        <v>0</v>
      </c>
      <c r="F89" s="26" t="str">
        <f t="shared" si="3"/>
        <v/>
      </c>
    </row>
    <row r="90" s="191" customFormat="true" ht="17" customHeight="true" spans="1:6">
      <c r="A90" s="200">
        <v>2010902</v>
      </c>
      <c r="B90" s="200" t="s">
        <v>346</v>
      </c>
      <c r="C90" s="58">
        <v>0</v>
      </c>
      <c r="D90" s="58">
        <v>0</v>
      </c>
      <c r="E90" s="58">
        <f t="shared" si="2"/>
        <v>0</v>
      </c>
      <c r="F90" s="26" t="str">
        <f t="shared" si="3"/>
        <v/>
      </c>
    </row>
    <row r="91" s="191" customFormat="true" ht="17" customHeight="true" spans="1:6">
      <c r="A91" s="200">
        <v>2010903</v>
      </c>
      <c r="B91" s="200" t="s">
        <v>347</v>
      </c>
      <c r="C91" s="58">
        <v>0</v>
      </c>
      <c r="D91" s="58">
        <v>0</v>
      </c>
      <c r="E91" s="58">
        <f t="shared" si="2"/>
        <v>0</v>
      </c>
      <c r="F91" s="26" t="str">
        <f t="shared" si="3"/>
        <v/>
      </c>
    </row>
    <row r="92" s="191" customFormat="true" ht="17" customHeight="true" spans="1:6">
      <c r="A92" s="200">
        <v>2010905</v>
      </c>
      <c r="B92" s="200" t="s">
        <v>397</v>
      </c>
      <c r="C92" s="58">
        <v>0</v>
      </c>
      <c r="D92" s="58">
        <v>0</v>
      </c>
      <c r="E92" s="58">
        <f t="shared" si="2"/>
        <v>0</v>
      </c>
      <c r="F92" s="26" t="str">
        <f t="shared" si="3"/>
        <v/>
      </c>
    </row>
    <row r="93" s="191" customFormat="true" ht="17" customHeight="true" spans="1:6">
      <c r="A93" s="200">
        <v>2010907</v>
      </c>
      <c r="B93" s="200" t="s">
        <v>398</v>
      </c>
      <c r="C93" s="58">
        <v>0</v>
      </c>
      <c r="D93" s="58">
        <v>0</v>
      </c>
      <c r="E93" s="58">
        <f t="shared" si="2"/>
        <v>0</v>
      </c>
      <c r="F93" s="26" t="str">
        <f t="shared" si="3"/>
        <v/>
      </c>
    </row>
    <row r="94" s="191" customFormat="true" ht="17" customHeight="true" spans="1:6">
      <c r="A94" s="200">
        <v>2010908</v>
      </c>
      <c r="B94" s="200" t="s">
        <v>386</v>
      </c>
      <c r="C94" s="58">
        <v>0</v>
      </c>
      <c r="D94" s="58">
        <v>0</v>
      </c>
      <c r="E94" s="58">
        <f t="shared" si="2"/>
        <v>0</v>
      </c>
      <c r="F94" s="26" t="str">
        <f t="shared" si="3"/>
        <v/>
      </c>
    </row>
    <row r="95" s="191" customFormat="true" ht="17" customHeight="true" spans="1:6">
      <c r="A95" s="200">
        <v>2010909</v>
      </c>
      <c r="B95" s="200" t="s">
        <v>399</v>
      </c>
      <c r="C95" s="58">
        <v>0</v>
      </c>
      <c r="D95" s="58">
        <v>0</v>
      </c>
      <c r="E95" s="58">
        <f t="shared" si="2"/>
        <v>0</v>
      </c>
      <c r="F95" s="26" t="str">
        <f t="shared" si="3"/>
        <v/>
      </c>
    </row>
    <row r="96" s="191" customFormat="true" ht="17" customHeight="true" spans="1:6">
      <c r="A96" s="200">
        <v>2010910</v>
      </c>
      <c r="B96" s="200" t="s">
        <v>400</v>
      </c>
      <c r="C96" s="58">
        <v>0</v>
      </c>
      <c r="D96" s="58">
        <v>0</v>
      </c>
      <c r="E96" s="58">
        <f t="shared" si="2"/>
        <v>0</v>
      </c>
      <c r="F96" s="26" t="str">
        <f t="shared" si="3"/>
        <v/>
      </c>
    </row>
    <row r="97" s="191" customFormat="true" ht="17" customHeight="true" spans="1:6">
      <c r="A97" s="200">
        <v>2010911</v>
      </c>
      <c r="B97" s="200" t="s">
        <v>401</v>
      </c>
      <c r="C97" s="58">
        <v>0</v>
      </c>
      <c r="D97" s="58">
        <v>0</v>
      </c>
      <c r="E97" s="58">
        <f t="shared" si="2"/>
        <v>0</v>
      </c>
      <c r="F97" s="26" t="str">
        <f t="shared" si="3"/>
        <v/>
      </c>
    </row>
    <row r="98" s="191" customFormat="true" ht="17" customHeight="true" spans="1:6">
      <c r="A98" s="200">
        <v>2010912</v>
      </c>
      <c r="B98" s="200" t="s">
        <v>402</v>
      </c>
      <c r="C98" s="58">
        <v>0</v>
      </c>
      <c r="D98" s="58">
        <v>0</v>
      </c>
      <c r="E98" s="58">
        <f t="shared" si="2"/>
        <v>0</v>
      </c>
      <c r="F98" s="26" t="str">
        <f t="shared" si="3"/>
        <v/>
      </c>
    </row>
    <row r="99" s="191" customFormat="true" ht="17" customHeight="true" spans="1:6">
      <c r="A99" s="200">
        <v>2010950</v>
      </c>
      <c r="B99" s="200" t="s">
        <v>354</v>
      </c>
      <c r="C99" s="58">
        <v>0</v>
      </c>
      <c r="D99" s="58">
        <v>0</v>
      </c>
      <c r="E99" s="58">
        <f t="shared" si="2"/>
        <v>0</v>
      </c>
      <c r="F99" s="26" t="str">
        <f t="shared" si="3"/>
        <v/>
      </c>
    </row>
    <row r="100" s="191" customFormat="true" ht="17" customHeight="true" spans="1:6">
      <c r="A100" s="200">
        <v>2010999</v>
      </c>
      <c r="B100" s="200" t="s">
        <v>403</v>
      </c>
      <c r="C100" s="58">
        <v>0</v>
      </c>
      <c r="D100" s="58">
        <v>0</v>
      </c>
      <c r="E100" s="58">
        <f t="shared" si="2"/>
        <v>0</v>
      </c>
      <c r="F100" s="26" t="str">
        <f t="shared" si="3"/>
        <v/>
      </c>
    </row>
    <row r="101" s="51" customFormat="true" ht="17.1" customHeight="true" spans="1:6">
      <c r="A101" s="200">
        <v>20111</v>
      </c>
      <c r="B101" s="202" t="s">
        <v>404</v>
      </c>
      <c r="C101" s="201">
        <f>SUM(C102:C109)</f>
        <v>1261</v>
      </c>
      <c r="D101" s="201">
        <v>1870</v>
      </c>
      <c r="E101" s="201">
        <f t="shared" si="2"/>
        <v>609</v>
      </c>
      <c r="F101" s="24">
        <f t="shared" si="3"/>
        <v>48.3</v>
      </c>
    </row>
    <row r="102" s="191" customFormat="true" ht="17" customHeight="true" spans="1:6">
      <c r="A102" s="200">
        <v>2011101</v>
      </c>
      <c r="B102" s="200" t="s">
        <v>345</v>
      </c>
      <c r="C102" s="58">
        <v>1184</v>
      </c>
      <c r="D102" s="58">
        <v>1608</v>
      </c>
      <c r="E102" s="58">
        <f t="shared" si="2"/>
        <v>424</v>
      </c>
      <c r="F102" s="26">
        <f t="shared" si="3"/>
        <v>35.8</v>
      </c>
    </row>
    <row r="103" s="191" customFormat="true" ht="17" customHeight="true" spans="1:6">
      <c r="A103" s="200">
        <v>2011102</v>
      </c>
      <c r="B103" s="200" t="s">
        <v>346</v>
      </c>
      <c r="C103" s="58">
        <v>49</v>
      </c>
      <c r="D103" s="58">
        <v>178</v>
      </c>
      <c r="E103" s="58">
        <f t="shared" si="2"/>
        <v>129</v>
      </c>
      <c r="F103" s="26">
        <f t="shared" si="3"/>
        <v>263.3</v>
      </c>
    </row>
    <row r="104" s="191" customFormat="true" ht="17" customHeight="true" spans="1:6">
      <c r="A104" s="200">
        <v>2011103</v>
      </c>
      <c r="B104" s="200" t="s">
        <v>347</v>
      </c>
      <c r="C104" s="58">
        <v>0</v>
      </c>
      <c r="D104" s="58">
        <v>0</v>
      </c>
      <c r="E104" s="58">
        <f t="shared" si="2"/>
        <v>0</v>
      </c>
      <c r="F104" s="26" t="str">
        <f t="shared" si="3"/>
        <v/>
      </c>
    </row>
    <row r="105" s="191" customFormat="true" ht="17" customHeight="true" spans="1:6">
      <c r="A105" s="200">
        <v>2011104</v>
      </c>
      <c r="B105" s="200" t="s">
        <v>405</v>
      </c>
      <c r="C105" s="58">
        <v>0</v>
      </c>
      <c r="D105" s="58">
        <v>0</v>
      </c>
      <c r="E105" s="58">
        <f t="shared" si="2"/>
        <v>0</v>
      </c>
      <c r="F105" s="26" t="str">
        <f t="shared" si="3"/>
        <v/>
      </c>
    </row>
    <row r="106" s="191" customFormat="true" ht="17" customHeight="true" spans="1:6">
      <c r="A106" s="200">
        <v>2011105</v>
      </c>
      <c r="B106" s="200" t="s">
        <v>406</v>
      </c>
      <c r="C106" s="58">
        <v>0</v>
      </c>
      <c r="D106" s="58">
        <v>0</v>
      </c>
      <c r="E106" s="58">
        <f t="shared" si="2"/>
        <v>0</v>
      </c>
      <c r="F106" s="26" t="str">
        <f t="shared" si="3"/>
        <v/>
      </c>
    </row>
    <row r="107" s="191" customFormat="true" ht="17" customHeight="true" spans="1:6">
      <c r="A107" s="200">
        <v>2011106</v>
      </c>
      <c r="B107" s="200" t="s">
        <v>407</v>
      </c>
      <c r="C107" s="58">
        <v>0</v>
      </c>
      <c r="D107" s="58">
        <v>0</v>
      </c>
      <c r="E107" s="58">
        <f t="shared" si="2"/>
        <v>0</v>
      </c>
      <c r="F107" s="26" t="str">
        <f t="shared" si="3"/>
        <v/>
      </c>
    </row>
    <row r="108" s="191" customFormat="true" ht="17" customHeight="true" spans="1:6">
      <c r="A108" s="200">
        <v>2011150</v>
      </c>
      <c r="B108" s="200" t="s">
        <v>354</v>
      </c>
      <c r="C108" s="58">
        <v>9</v>
      </c>
      <c r="D108" s="58">
        <v>24</v>
      </c>
      <c r="E108" s="58">
        <f t="shared" si="2"/>
        <v>15</v>
      </c>
      <c r="F108" s="26">
        <f t="shared" si="3"/>
        <v>166.7</v>
      </c>
    </row>
    <row r="109" s="191" customFormat="true" ht="17" customHeight="true" spans="1:6">
      <c r="A109" s="200">
        <v>2011199</v>
      </c>
      <c r="B109" s="200" t="s">
        <v>408</v>
      </c>
      <c r="C109" s="58">
        <v>19</v>
      </c>
      <c r="D109" s="58">
        <v>60</v>
      </c>
      <c r="E109" s="58">
        <f t="shared" si="2"/>
        <v>41</v>
      </c>
      <c r="F109" s="26">
        <f t="shared" si="3"/>
        <v>215.8</v>
      </c>
    </row>
    <row r="110" s="51" customFormat="true" ht="17.1" customHeight="true" spans="1:6">
      <c r="A110" s="200">
        <v>20113</v>
      </c>
      <c r="B110" s="202" t="s">
        <v>409</v>
      </c>
      <c r="C110" s="201">
        <f>SUM(C111:C120)</f>
        <v>132</v>
      </c>
      <c r="D110" s="201">
        <v>201</v>
      </c>
      <c r="E110" s="201">
        <f t="shared" si="2"/>
        <v>69</v>
      </c>
      <c r="F110" s="24">
        <f t="shared" si="3"/>
        <v>52.3</v>
      </c>
    </row>
    <row r="111" s="191" customFormat="true" ht="17" customHeight="true" spans="1:6">
      <c r="A111" s="200">
        <v>2011301</v>
      </c>
      <c r="B111" s="200" t="s">
        <v>345</v>
      </c>
      <c r="C111" s="58">
        <v>110</v>
      </c>
      <c r="D111" s="58">
        <v>153</v>
      </c>
      <c r="E111" s="58">
        <f t="shared" si="2"/>
        <v>43</v>
      </c>
      <c r="F111" s="26">
        <f t="shared" si="3"/>
        <v>39.1</v>
      </c>
    </row>
    <row r="112" s="191" customFormat="true" ht="17" customHeight="true" spans="1:6">
      <c r="A112" s="200">
        <v>2011302</v>
      </c>
      <c r="B112" s="200" t="s">
        <v>346</v>
      </c>
      <c r="C112" s="58">
        <v>0</v>
      </c>
      <c r="D112" s="58">
        <v>0</v>
      </c>
      <c r="E112" s="58">
        <f t="shared" si="2"/>
        <v>0</v>
      </c>
      <c r="F112" s="26" t="str">
        <f t="shared" si="3"/>
        <v/>
      </c>
    </row>
    <row r="113" s="191" customFormat="true" ht="17" customHeight="true" spans="1:6">
      <c r="A113" s="200">
        <v>2011303</v>
      </c>
      <c r="B113" s="200" t="s">
        <v>347</v>
      </c>
      <c r="C113" s="58">
        <v>0</v>
      </c>
      <c r="D113" s="58">
        <v>0</v>
      </c>
      <c r="E113" s="58">
        <f t="shared" si="2"/>
        <v>0</v>
      </c>
      <c r="F113" s="26" t="str">
        <f t="shared" si="3"/>
        <v/>
      </c>
    </row>
    <row r="114" s="191" customFormat="true" ht="17" customHeight="true" spans="1:6">
      <c r="A114" s="200">
        <v>2011304</v>
      </c>
      <c r="B114" s="200" t="s">
        <v>410</v>
      </c>
      <c r="C114" s="58">
        <v>0</v>
      </c>
      <c r="D114" s="58">
        <v>0</v>
      </c>
      <c r="E114" s="58">
        <f t="shared" si="2"/>
        <v>0</v>
      </c>
      <c r="F114" s="26" t="str">
        <f t="shared" si="3"/>
        <v/>
      </c>
    </row>
    <row r="115" s="191" customFormat="true" ht="17" customHeight="true" spans="1:6">
      <c r="A115" s="200">
        <v>2011305</v>
      </c>
      <c r="B115" s="200" t="s">
        <v>411</v>
      </c>
      <c r="C115" s="58">
        <v>0</v>
      </c>
      <c r="D115" s="58">
        <v>0</v>
      </c>
      <c r="E115" s="58">
        <f t="shared" si="2"/>
        <v>0</v>
      </c>
      <c r="F115" s="26" t="str">
        <f t="shared" si="3"/>
        <v/>
      </c>
    </row>
    <row r="116" s="191" customFormat="true" ht="17" customHeight="true" spans="1:6">
      <c r="A116" s="200">
        <v>2011306</v>
      </c>
      <c r="B116" s="200" t="s">
        <v>412</v>
      </c>
      <c r="C116" s="58">
        <v>0</v>
      </c>
      <c r="D116" s="58">
        <v>0</v>
      </c>
      <c r="E116" s="58">
        <f t="shared" si="2"/>
        <v>0</v>
      </c>
      <c r="F116" s="26" t="str">
        <f t="shared" si="3"/>
        <v/>
      </c>
    </row>
    <row r="117" s="191" customFormat="true" ht="17" customHeight="true" spans="1:6">
      <c r="A117" s="200">
        <v>2011307</v>
      </c>
      <c r="B117" s="200" t="s">
        <v>413</v>
      </c>
      <c r="C117" s="58">
        <v>0</v>
      </c>
      <c r="D117" s="58">
        <v>0</v>
      </c>
      <c r="E117" s="58">
        <f t="shared" si="2"/>
        <v>0</v>
      </c>
      <c r="F117" s="26" t="str">
        <f t="shared" si="3"/>
        <v/>
      </c>
    </row>
    <row r="118" s="191" customFormat="true" ht="17" customHeight="true" spans="1:6">
      <c r="A118" s="200">
        <v>2011308</v>
      </c>
      <c r="B118" s="200" t="s">
        <v>414</v>
      </c>
      <c r="C118" s="58">
        <v>10</v>
      </c>
      <c r="D118" s="58">
        <v>32</v>
      </c>
      <c r="E118" s="58">
        <f t="shared" si="2"/>
        <v>22</v>
      </c>
      <c r="F118" s="26">
        <f t="shared" si="3"/>
        <v>220</v>
      </c>
    </row>
    <row r="119" s="191" customFormat="true" ht="17" customHeight="true" spans="1:6">
      <c r="A119" s="200">
        <v>2011350</v>
      </c>
      <c r="B119" s="200" t="s">
        <v>354</v>
      </c>
      <c r="C119" s="58">
        <v>12</v>
      </c>
      <c r="D119" s="58">
        <v>16</v>
      </c>
      <c r="E119" s="58">
        <f t="shared" si="2"/>
        <v>4</v>
      </c>
      <c r="F119" s="26">
        <f t="shared" si="3"/>
        <v>33.3</v>
      </c>
    </row>
    <row r="120" s="191" customFormat="true" ht="17" customHeight="true" spans="1:6">
      <c r="A120" s="200">
        <v>2011399</v>
      </c>
      <c r="B120" s="200" t="s">
        <v>415</v>
      </c>
      <c r="C120" s="58">
        <v>0</v>
      </c>
      <c r="D120" s="58">
        <v>0</v>
      </c>
      <c r="E120" s="58">
        <f t="shared" si="2"/>
        <v>0</v>
      </c>
      <c r="F120" s="26" t="str">
        <f t="shared" si="3"/>
        <v/>
      </c>
    </row>
    <row r="121" s="51" customFormat="true" ht="17.1" customHeight="true" spans="1:6">
      <c r="A121" s="200">
        <v>20114</v>
      </c>
      <c r="B121" s="202" t="s">
        <v>416</v>
      </c>
      <c r="C121" s="201">
        <f>SUM(C122:C132)</f>
        <v>0</v>
      </c>
      <c r="D121" s="201">
        <v>0</v>
      </c>
      <c r="E121" s="201">
        <f t="shared" si="2"/>
        <v>0</v>
      </c>
      <c r="F121" s="24" t="str">
        <f t="shared" si="3"/>
        <v/>
      </c>
    </row>
    <row r="122" s="191" customFormat="true" ht="17" customHeight="true" spans="1:6">
      <c r="A122" s="200">
        <v>2011401</v>
      </c>
      <c r="B122" s="200" t="s">
        <v>345</v>
      </c>
      <c r="C122" s="58">
        <v>0</v>
      </c>
      <c r="D122" s="58">
        <v>0</v>
      </c>
      <c r="E122" s="58">
        <f t="shared" si="2"/>
        <v>0</v>
      </c>
      <c r="F122" s="26" t="str">
        <f t="shared" si="3"/>
        <v/>
      </c>
    </row>
    <row r="123" s="191" customFormat="true" ht="17" customHeight="true" spans="1:6">
      <c r="A123" s="200">
        <v>2011402</v>
      </c>
      <c r="B123" s="200" t="s">
        <v>346</v>
      </c>
      <c r="C123" s="58">
        <v>0</v>
      </c>
      <c r="D123" s="58">
        <v>0</v>
      </c>
      <c r="E123" s="58">
        <f t="shared" si="2"/>
        <v>0</v>
      </c>
      <c r="F123" s="26" t="str">
        <f t="shared" si="3"/>
        <v/>
      </c>
    </row>
    <row r="124" s="191" customFormat="true" ht="17" customHeight="true" spans="1:6">
      <c r="A124" s="200">
        <v>2011403</v>
      </c>
      <c r="B124" s="200" t="s">
        <v>347</v>
      </c>
      <c r="C124" s="58">
        <v>0</v>
      </c>
      <c r="D124" s="58">
        <v>0</v>
      </c>
      <c r="E124" s="58">
        <f t="shared" si="2"/>
        <v>0</v>
      </c>
      <c r="F124" s="26" t="str">
        <f t="shared" si="3"/>
        <v/>
      </c>
    </row>
    <row r="125" s="191" customFormat="true" ht="17" customHeight="true" spans="1:6">
      <c r="A125" s="200">
        <v>2011404</v>
      </c>
      <c r="B125" s="200" t="s">
        <v>417</v>
      </c>
      <c r="C125" s="58">
        <v>0</v>
      </c>
      <c r="D125" s="58">
        <v>0</v>
      </c>
      <c r="E125" s="58">
        <f t="shared" si="2"/>
        <v>0</v>
      </c>
      <c r="F125" s="26" t="str">
        <f t="shared" si="3"/>
        <v/>
      </c>
    </row>
    <row r="126" s="191" customFormat="true" ht="17" customHeight="true" spans="1:6">
      <c r="A126" s="200">
        <v>2011405</v>
      </c>
      <c r="B126" s="200" t="s">
        <v>418</v>
      </c>
      <c r="C126" s="58">
        <v>0</v>
      </c>
      <c r="D126" s="58">
        <v>0</v>
      </c>
      <c r="E126" s="58">
        <f t="shared" si="2"/>
        <v>0</v>
      </c>
      <c r="F126" s="26" t="str">
        <f t="shared" si="3"/>
        <v/>
      </c>
    </row>
    <row r="127" s="191" customFormat="true" ht="17" customHeight="true" spans="1:6">
      <c r="A127" s="200">
        <v>2011408</v>
      </c>
      <c r="B127" s="200" t="s">
        <v>419</v>
      </c>
      <c r="C127" s="58">
        <v>0</v>
      </c>
      <c r="D127" s="58">
        <v>0</v>
      </c>
      <c r="E127" s="58">
        <f t="shared" si="2"/>
        <v>0</v>
      </c>
      <c r="F127" s="26" t="str">
        <f t="shared" si="3"/>
        <v/>
      </c>
    </row>
    <row r="128" s="191" customFormat="true" ht="17" customHeight="true" spans="1:6">
      <c r="A128" s="200">
        <v>2011409</v>
      </c>
      <c r="B128" s="200" t="s">
        <v>420</v>
      </c>
      <c r="C128" s="58">
        <v>0</v>
      </c>
      <c r="D128" s="58">
        <v>0</v>
      </c>
      <c r="E128" s="58">
        <f t="shared" si="2"/>
        <v>0</v>
      </c>
      <c r="F128" s="26" t="str">
        <f t="shared" si="3"/>
        <v/>
      </c>
    </row>
    <row r="129" s="191" customFormat="true" ht="17" customHeight="true" spans="1:6">
      <c r="A129" s="200">
        <v>2011410</v>
      </c>
      <c r="B129" s="200" t="s">
        <v>421</v>
      </c>
      <c r="C129" s="58">
        <v>0</v>
      </c>
      <c r="D129" s="58">
        <v>0</v>
      </c>
      <c r="E129" s="58">
        <f t="shared" si="2"/>
        <v>0</v>
      </c>
      <c r="F129" s="26" t="str">
        <f t="shared" si="3"/>
        <v/>
      </c>
    </row>
    <row r="130" s="191" customFormat="true" ht="17" customHeight="true" spans="1:6">
      <c r="A130" s="200">
        <v>2011411</v>
      </c>
      <c r="B130" s="200" t="s">
        <v>422</v>
      </c>
      <c r="C130" s="58">
        <v>0</v>
      </c>
      <c r="D130" s="58">
        <v>0</v>
      </c>
      <c r="E130" s="58">
        <f t="shared" si="2"/>
        <v>0</v>
      </c>
      <c r="F130" s="26" t="str">
        <f t="shared" si="3"/>
        <v/>
      </c>
    </row>
    <row r="131" s="191" customFormat="true" ht="17" customHeight="true" spans="1:6">
      <c r="A131" s="200">
        <v>2011450</v>
      </c>
      <c r="B131" s="200" t="s">
        <v>354</v>
      </c>
      <c r="C131" s="58">
        <v>0</v>
      </c>
      <c r="D131" s="58">
        <v>0</v>
      </c>
      <c r="E131" s="58">
        <f t="shared" si="2"/>
        <v>0</v>
      </c>
      <c r="F131" s="26" t="str">
        <f t="shared" si="3"/>
        <v/>
      </c>
    </row>
    <row r="132" s="191" customFormat="true" ht="17" customHeight="true" spans="1:6">
      <c r="A132" s="200">
        <v>2011499</v>
      </c>
      <c r="B132" s="200" t="s">
        <v>423</v>
      </c>
      <c r="C132" s="58">
        <v>0</v>
      </c>
      <c r="D132" s="58">
        <v>0</v>
      </c>
      <c r="E132" s="58">
        <f t="shared" ref="E132:E195" si="4">D132-C132</f>
        <v>0</v>
      </c>
      <c r="F132" s="26" t="str">
        <f t="shared" ref="F132:F195" si="5">IF(C132&lt;&gt;0,ROUND(100*(D132/C132-1),1),"")</f>
        <v/>
      </c>
    </row>
    <row r="133" s="51" customFormat="true" ht="17.1" customHeight="true" spans="1:6">
      <c r="A133" s="200">
        <v>20123</v>
      </c>
      <c r="B133" s="202" t="s">
        <v>424</v>
      </c>
      <c r="C133" s="201">
        <f>SUM(C134:C139)</f>
        <v>44</v>
      </c>
      <c r="D133" s="201">
        <v>78</v>
      </c>
      <c r="E133" s="201">
        <f t="shared" si="4"/>
        <v>34</v>
      </c>
      <c r="F133" s="24">
        <f t="shared" si="5"/>
        <v>77.3</v>
      </c>
    </row>
    <row r="134" s="191" customFormat="true" ht="17" customHeight="true" spans="1:6">
      <c r="A134" s="200">
        <v>2012301</v>
      </c>
      <c r="B134" s="200" t="s">
        <v>345</v>
      </c>
      <c r="C134" s="58">
        <v>0</v>
      </c>
      <c r="D134" s="58">
        <v>0</v>
      </c>
      <c r="E134" s="58">
        <f t="shared" si="4"/>
        <v>0</v>
      </c>
      <c r="F134" s="26" t="str">
        <f t="shared" si="5"/>
        <v/>
      </c>
    </row>
    <row r="135" s="191" customFormat="true" ht="17" customHeight="true" spans="1:6">
      <c r="A135" s="200">
        <v>2012302</v>
      </c>
      <c r="B135" s="200" t="s">
        <v>346</v>
      </c>
      <c r="C135" s="58">
        <v>0</v>
      </c>
      <c r="D135" s="58">
        <v>0</v>
      </c>
      <c r="E135" s="58">
        <f t="shared" si="4"/>
        <v>0</v>
      </c>
      <c r="F135" s="26" t="str">
        <f t="shared" si="5"/>
        <v/>
      </c>
    </row>
    <row r="136" s="191" customFormat="true" ht="17" customHeight="true" spans="1:6">
      <c r="A136" s="200">
        <v>2012303</v>
      </c>
      <c r="B136" s="200" t="s">
        <v>347</v>
      </c>
      <c r="C136" s="58">
        <v>0</v>
      </c>
      <c r="D136" s="58">
        <v>0</v>
      </c>
      <c r="E136" s="58">
        <f t="shared" si="4"/>
        <v>0</v>
      </c>
      <c r="F136" s="26" t="str">
        <f t="shared" si="5"/>
        <v/>
      </c>
    </row>
    <row r="137" s="191" customFormat="true" ht="17" customHeight="true" spans="1:6">
      <c r="A137" s="200">
        <v>2012304</v>
      </c>
      <c r="B137" s="200" t="s">
        <v>425</v>
      </c>
      <c r="C137" s="58">
        <v>0</v>
      </c>
      <c r="D137" s="58">
        <v>0</v>
      </c>
      <c r="E137" s="58">
        <f t="shared" si="4"/>
        <v>0</v>
      </c>
      <c r="F137" s="26" t="str">
        <f t="shared" si="5"/>
        <v/>
      </c>
    </row>
    <row r="138" s="191" customFormat="true" ht="17" customHeight="true" spans="1:6">
      <c r="A138" s="200">
        <v>2012350</v>
      </c>
      <c r="B138" s="200" t="s">
        <v>354</v>
      </c>
      <c r="C138" s="58">
        <v>0</v>
      </c>
      <c r="D138" s="58">
        <v>3</v>
      </c>
      <c r="E138" s="58">
        <f t="shared" si="4"/>
        <v>3</v>
      </c>
      <c r="F138" s="26" t="str">
        <f t="shared" si="5"/>
        <v/>
      </c>
    </row>
    <row r="139" s="191" customFormat="true" ht="17" customHeight="true" spans="1:6">
      <c r="A139" s="200">
        <v>2012399</v>
      </c>
      <c r="B139" s="200" t="s">
        <v>426</v>
      </c>
      <c r="C139" s="58">
        <v>44</v>
      </c>
      <c r="D139" s="58">
        <v>75</v>
      </c>
      <c r="E139" s="58">
        <f t="shared" si="4"/>
        <v>31</v>
      </c>
      <c r="F139" s="26">
        <f t="shared" si="5"/>
        <v>70.5</v>
      </c>
    </row>
    <row r="140" s="51" customFormat="true" ht="17.1" customHeight="true" spans="1:6">
      <c r="A140" s="200">
        <v>20125</v>
      </c>
      <c r="B140" s="202" t="s">
        <v>427</v>
      </c>
      <c r="C140" s="201">
        <f>SUM(C141:C147)</f>
        <v>0</v>
      </c>
      <c r="D140" s="201">
        <v>0</v>
      </c>
      <c r="E140" s="201">
        <f t="shared" si="4"/>
        <v>0</v>
      </c>
      <c r="F140" s="24" t="str">
        <f t="shared" si="5"/>
        <v/>
      </c>
    </row>
    <row r="141" s="191" customFormat="true" ht="17" customHeight="true" spans="1:6">
      <c r="A141" s="200">
        <v>2012501</v>
      </c>
      <c r="B141" s="200" t="s">
        <v>345</v>
      </c>
      <c r="C141" s="58">
        <v>0</v>
      </c>
      <c r="D141" s="58">
        <v>0</v>
      </c>
      <c r="E141" s="58">
        <f t="shared" si="4"/>
        <v>0</v>
      </c>
      <c r="F141" s="26" t="str">
        <f t="shared" si="5"/>
        <v/>
      </c>
    </row>
    <row r="142" s="191" customFormat="true" ht="17" customHeight="true" spans="1:6">
      <c r="A142" s="200">
        <v>2012502</v>
      </c>
      <c r="B142" s="200" t="s">
        <v>346</v>
      </c>
      <c r="C142" s="58">
        <v>0</v>
      </c>
      <c r="D142" s="58">
        <v>0</v>
      </c>
      <c r="E142" s="58">
        <f t="shared" si="4"/>
        <v>0</v>
      </c>
      <c r="F142" s="26" t="str">
        <f t="shared" si="5"/>
        <v/>
      </c>
    </row>
    <row r="143" s="191" customFormat="true" ht="17" customHeight="true" spans="1:6">
      <c r="A143" s="200">
        <v>2012503</v>
      </c>
      <c r="B143" s="200" t="s">
        <v>347</v>
      </c>
      <c r="C143" s="58">
        <v>0</v>
      </c>
      <c r="D143" s="58">
        <v>0</v>
      </c>
      <c r="E143" s="58">
        <f t="shared" si="4"/>
        <v>0</v>
      </c>
      <c r="F143" s="26" t="str">
        <f t="shared" si="5"/>
        <v/>
      </c>
    </row>
    <row r="144" s="191" customFormat="true" ht="17" customHeight="true" spans="1:6">
      <c r="A144" s="200">
        <v>2012504</v>
      </c>
      <c r="B144" s="200" t="s">
        <v>428</v>
      </c>
      <c r="C144" s="58">
        <v>0</v>
      </c>
      <c r="D144" s="58">
        <v>0</v>
      </c>
      <c r="E144" s="58">
        <f t="shared" si="4"/>
        <v>0</v>
      </c>
      <c r="F144" s="26" t="str">
        <f t="shared" si="5"/>
        <v/>
      </c>
    </row>
    <row r="145" s="191" customFormat="true" ht="17" customHeight="true" spans="1:6">
      <c r="A145" s="200">
        <v>2012505</v>
      </c>
      <c r="B145" s="200" t="s">
        <v>429</v>
      </c>
      <c r="C145" s="58">
        <v>0</v>
      </c>
      <c r="D145" s="58">
        <v>0</v>
      </c>
      <c r="E145" s="58">
        <f t="shared" si="4"/>
        <v>0</v>
      </c>
      <c r="F145" s="26" t="str">
        <f t="shared" si="5"/>
        <v/>
      </c>
    </row>
    <row r="146" s="191" customFormat="true" ht="17" customHeight="true" spans="1:6">
      <c r="A146" s="200">
        <v>2012550</v>
      </c>
      <c r="B146" s="200" t="s">
        <v>354</v>
      </c>
      <c r="C146" s="58">
        <v>0</v>
      </c>
      <c r="D146" s="58">
        <v>0</v>
      </c>
      <c r="E146" s="58">
        <f t="shared" si="4"/>
        <v>0</v>
      </c>
      <c r="F146" s="26" t="str">
        <f t="shared" si="5"/>
        <v/>
      </c>
    </row>
    <row r="147" s="191" customFormat="true" ht="17" customHeight="true" spans="1:6">
      <c r="A147" s="200">
        <v>2012599</v>
      </c>
      <c r="B147" s="200" t="s">
        <v>430</v>
      </c>
      <c r="C147" s="58">
        <v>0</v>
      </c>
      <c r="D147" s="58">
        <v>0</v>
      </c>
      <c r="E147" s="58">
        <f t="shared" si="4"/>
        <v>0</v>
      </c>
      <c r="F147" s="26" t="str">
        <f t="shared" si="5"/>
        <v/>
      </c>
    </row>
    <row r="148" s="51" customFormat="true" ht="17.1" customHeight="true" spans="1:6">
      <c r="A148" s="200">
        <v>20126</v>
      </c>
      <c r="B148" s="202" t="s">
        <v>431</v>
      </c>
      <c r="C148" s="201">
        <f>SUM(C149:C153)</f>
        <v>118</v>
      </c>
      <c r="D148" s="201">
        <v>160</v>
      </c>
      <c r="E148" s="201">
        <f t="shared" si="4"/>
        <v>42</v>
      </c>
      <c r="F148" s="24">
        <f t="shared" si="5"/>
        <v>35.6</v>
      </c>
    </row>
    <row r="149" s="191" customFormat="true" ht="17" customHeight="true" spans="1:6">
      <c r="A149" s="200">
        <v>2012601</v>
      </c>
      <c r="B149" s="200" t="s">
        <v>345</v>
      </c>
      <c r="C149" s="58">
        <v>100</v>
      </c>
      <c r="D149" s="58">
        <v>130</v>
      </c>
      <c r="E149" s="58">
        <f t="shared" si="4"/>
        <v>30</v>
      </c>
      <c r="F149" s="26">
        <f t="shared" si="5"/>
        <v>30</v>
      </c>
    </row>
    <row r="150" s="191" customFormat="true" ht="17" customHeight="true" spans="1:6">
      <c r="A150" s="200">
        <v>2012602</v>
      </c>
      <c r="B150" s="200" t="s">
        <v>346</v>
      </c>
      <c r="C150" s="58">
        <v>18</v>
      </c>
      <c r="D150" s="58">
        <v>30</v>
      </c>
      <c r="E150" s="58">
        <f t="shared" si="4"/>
        <v>12</v>
      </c>
      <c r="F150" s="26">
        <f t="shared" si="5"/>
        <v>66.7</v>
      </c>
    </row>
    <row r="151" s="191" customFormat="true" ht="17" customHeight="true" spans="1:6">
      <c r="A151" s="200">
        <v>2012603</v>
      </c>
      <c r="B151" s="200" t="s">
        <v>347</v>
      </c>
      <c r="C151" s="58">
        <v>0</v>
      </c>
      <c r="D151" s="58">
        <v>0</v>
      </c>
      <c r="E151" s="58">
        <f t="shared" si="4"/>
        <v>0</v>
      </c>
      <c r="F151" s="26" t="str">
        <f t="shared" si="5"/>
        <v/>
      </c>
    </row>
    <row r="152" s="191" customFormat="true" ht="17" customHeight="true" spans="1:6">
      <c r="A152" s="200">
        <v>2012604</v>
      </c>
      <c r="B152" s="200" t="s">
        <v>432</v>
      </c>
      <c r="C152" s="58">
        <v>0</v>
      </c>
      <c r="D152" s="58">
        <v>0</v>
      </c>
      <c r="E152" s="58">
        <f t="shared" si="4"/>
        <v>0</v>
      </c>
      <c r="F152" s="26" t="str">
        <f t="shared" si="5"/>
        <v/>
      </c>
    </row>
    <row r="153" s="191" customFormat="true" ht="17" customHeight="true" spans="1:6">
      <c r="A153" s="200">
        <v>2012699</v>
      </c>
      <c r="B153" s="200" t="s">
        <v>433</v>
      </c>
      <c r="C153" s="58">
        <v>0</v>
      </c>
      <c r="D153" s="58">
        <v>0</v>
      </c>
      <c r="E153" s="58">
        <f t="shared" si="4"/>
        <v>0</v>
      </c>
      <c r="F153" s="26" t="str">
        <f t="shared" si="5"/>
        <v/>
      </c>
    </row>
    <row r="154" s="51" customFormat="true" ht="17.1" customHeight="true" spans="1:6">
      <c r="A154" s="200">
        <v>20128</v>
      </c>
      <c r="B154" s="202" t="s">
        <v>434</v>
      </c>
      <c r="C154" s="201">
        <f>SUM(C155:C160)</f>
        <v>61</v>
      </c>
      <c r="D154" s="201">
        <v>70</v>
      </c>
      <c r="E154" s="201">
        <f t="shared" si="4"/>
        <v>9</v>
      </c>
      <c r="F154" s="24">
        <f t="shared" si="5"/>
        <v>14.8</v>
      </c>
    </row>
    <row r="155" s="191" customFormat="true" ht="17" customHeight="true" spans="1:6">
      <c r="A155" s="200">
        <v>2012801</v>
      </c>
      <c r="B155" s="200" t="s">
        <v>345</v>
      </c>
      <c r="C155" s="58">
        <v>52</v>
      </c>
      <c r="D155" s="58">
        <v>45</v>
      </c>
      <c r="E155" s="58">
        <f t="shared" si="4"/>
        <v>-7</v>
      </c>
      <c r="F155" s="26">
        <f t="shared" si="5"/>
        <v>-13.5</v>
      </c>
    </row>
    <row r="156" s="191" customFormat="true" ht="17" customHeight="true" spans="1:6">
      <c r="A156" s="200">
        <v>2012802</v>
      </c>
      <c r="B156" s="200" t="s">
        <v>346</v>
      </c>
      <c r="C156" s="58">
        <v>9</v>
      </c>
      <c r="D156" s="58">
        <v>3</v>
      </c>
      <c r="E156" s="58">
        <f t="shared" si="4"/>
        <v>-6</v>
      </c>
      <c r="F156" s="26">
        <f t="shared" si="5"/>
        <v>-66.7</v>
      </c>
    </row>
    <row r="157" s="191" customFormat="true" ht="17" customHeight="true" spans="1:6">
      <c r="A157" s="200">
        <v>2012803</v>
      </c>
      <c r="B157" s="200" t="s">
        <v>347</v>
      </c>
      <c r="C157" s="58">
        <v>0</v>
      </c>
      <c r="D157" s="58">
        <v>0</v>
      </c>
      <c r="E157" s="58">
        <f t="shared" si="4"/>
        <v>0</v>
      </c>
      <c r="F157" s="26" t="str">
        <f t="shared" si="5"/>
        <v/>
      </c>
    </row>
    <row r="158" s="191" customFormat="true" ht="17" customHeight="true" spans="1:6">
      <c r="A158" s="200">
        <v>2012804</v>
      </c>
      <c r="B158" s="200" t="s">
        <v>359</v>
      </c>
      <c r="C158" s="58">
        <v>0</v>
      </c>
      <c r="D158" s="58">
        <v>0</v>
      </c>
      <c r="E158" s="58">
        <f t="shared" si="4"/>
        <v>0</v>
      </c>
      <c r="F158" s="26" t="str">
        <f t="shared" si="5"/>
        <v/>
      </c>
    </row>
    <row r="159" s="191" customFormat="true" ht="17" customHeight="true" spans="1:6">
      <c r="A159" s="200">
        <v>2012850</v>
      </c>
      <c r="B159" s="200" t="s">
        <v>354</v>
      </c>
      <c r="C159" s="58">
        <v>0</v>
      </c>
      <c r="D159" s="58">
        <v>22</v>
      </c>
      <c r="E159" s="58">
        <f t="shared" si="4"/>
        <v>22</v>
      </c>
      <c r="F159" s="26" t="str">
        <f t="shared" si="5"/>
        <v/>
      </c>
    </row>
    <row r="160" s="191" customFormat="true" ht="17" customHeight="true" spans="1:6">
      <c r="A160" s="200">
        <v>2012899</v>
      </c>
      <c r="B160" s="200" t="s">
        <v>435</v>
      </c>
      <c r="C160" s="58">
        <v>0</v>
      </c>
      <c r="D160" s="58">
        <v>0</v>
      </c>
      <c r="E160" s="58">
        <f t="shared" si="4"/>
        <v>0</v>
      </c>
      <c r="F160" s="26" t="str">
        <f t="shared" si="5"/>
        <v/>
      </c>
    </row>
    <row r="161" s="51" customFormat="true" ht="17.1" customHeight="true" spans="1:6">
      <c r="A161" s="200">
        <v>20129</v>
      </c>
      <c r="B161" s="202" t="s">
        <v>436</v>
      </c>
      <c r="C161" s="201">
        <f>SUM(C162:C167)</f>
        <v>524</v>
      </c>
      <c r="D161" s="201">
        <v>2945</v>
      </c>
      <c r="E161" s="201">
        <f t="shared" si="4"/>
        <v>2421</v>
      </c>
      <c r="F161" s="24">
        <f t="shared" si="5"/>
        <v>462</v>
      </c>
    </row>
    <row r="162" s="191" customFormat="true" ht="17" customHeight="true" spans="1:6">
      <c r="A162" s="200">
        <v>2012901</v>
      </c>
      <c r="B162" s="200" t="s">
        <v>345</v>
      </c>
      <c r="C162" s="58">
        <v>285</v>
      </c>
      <c r="D162" s="58">
        <v>2692</v>
      </c>
      <c r="E162" s="58">
        <f t="shared" si="4"/>
        <v>2407</v>
      </c>
      <c r="F162" s="26">
        <f t="shared" si="5"/>
        <v>844.6</v>
      </c>
    </row>
    <row r="163" s="191" customFormat="true" ht="17" customHeight="true" spans="1:6">
      <c r="A163" s="200">
        <v>2012902</v>
      </c>
      <c r="B163" s="200" t="s">
        <v>346</v>
      </c>
      <c r="C163" s="58">
        <v>65</v>
      </c>
      <c r="D163" s="58">
        <v>33</v>
      </c>
      <c r="E163" s="58">
        <f t="shared" si="4"/>
        <v>-32</v>
      </c>
      <c r="F163" s="26">
        <f t="shared" si="5"/>
        <v>-49.2</v>
      </c>
    </row>
    <row r="164" s="191" customFormat="true" ht="17" customHeight="true" spans="1:6">
      <c r="A164" s="200">
        <v>2012903</v>
      </c>
      <c r="B164" s="200" t="s">
        <v>347</v>
      </c>
      <c r="C164" s="58">
        <v>0</v>
      </c>
      <c r="D164" s="58">
        <v>0</v>
      </c>
      <c r="E164" s="58">
        <f t="shared" si="4"/>
        <v>0</v>
      </c>
      <c r="F164" s="26" t="str">
        <f t="shared" si="5"/>
        <v/>
      </c>
    </row>
    <row r="165" s="191" customFormat="true" ht="17" customHeight="true" spans="1:6">
      <c r="A165" s="200">
        <v>2012906</v>
      </c>
      <c r="B165" s="200" t="s">
        <v>437</v>
      </c>
      <c r="C165" s="58">
        <v>0</v>
      </c>
      <c r="D165" s="58">
        <v>0</v>
      </c>
      <c r="E165" s="58">
        <f t="shared" si="4"/>
        <v>0</v>
      </c>
      <c r="F165" s="26" t="str">
        <f t="shared" si="5"/>
        <v/>
      </c>
    </row>
    <row r="166" s="191" customFormat="true" ht="17" customHeight="true" spans="1:6">
      <c r="A166" s="200">
        <v>2012950</v>
      </c>
      <c r="B166" s="200" t="s">
        <v>354</v>
      </c>
      <c r="C166" s="58">
        <v>68</v>
      </c>
      <c r="D166" s="58">
        <v>92</v>
      </c>
      <c r="E166" s="58">
        <f t="shared" si="4"/>
        <v>24</v>
      </c>
      <c r="F166" s="26">
        <f t="shared" si="5"/>
        <v>35.3</v>
      </c>
    </row>
    <row r="167" s="191" customFormat="true" ht="17" customHeight="true" spans="1:6">
      <c r="A167" s="200">
        <v>2012999</v>
      </c>
      <c r="B167" s="200" t="s">
        <v>438</v>
      </c>
      <c r="C167" s="58">
        <v>106</v>
      </c>
      <c r="D167" s="58">
        <v>128</v>
      </c>
      <c r="E167" s="58">
        <f t="shared" si="4"/>
        <v>22</v>
      </c>
      <c r="F167" s="26">
        <f t="shared" si="5"/>
        <v>20.8</v>
      </c>
    </row>
    <row r="168" s="51" customFormat="true" ht="17.1" customHeight="true" spans="1:6">
      <c r="A168" s="200">
        <v>20131</v>
      </c>
      <c r="B168" s="202" t="s">
        <v>439</v>
      </c>
      <c r="C168" s="201">
        <f>SUM(C169:C174)</f>
        <v>402</v>
      </c>
      <c r="D168" s="201">
        <v>461</v>
      </c>
      <c r="E168" s="201">
        <f t="shared" si="4"/>
        <v>59</v>
      </c>
      <c r="F168" s="24">
        <f t="shared" si="5"/>
        <v>14.7</v>
      </c>
    </row>
    <row r="169" s="191" customFormat="true" ht="17" customHeight="true" spans="1:6">
      <c r="A169" s="200">
        <v>2013101</v>
      </c>
      <c r="B169" s="200" t="s">
        <v>345</v>
      </c>
      <c r="C169" s="58">
        <v>298</v>
      </c>
      <c r="D169" s="58">
        <v>411</v>
      </c>
      <c r="E169" s="58">
        <f t="shared" si="4"/>
        <v>113</v>
      </c>
      <c r="F169" s="26">
        <f t="shared" si="5"/>
        <v>37.9</v>
      </c>
    </row>
    <row r="170" s="191" customFormat="true" ht="17" customHeight="true" spans="1:6">
      <c r="A170" s="200">
        <v>2013102</v>
      </c>
      <c r="B170" s="200" t="s">
        <v>346</v>
      </c>
      <c r="C170" s="58">
        <v>89</v>
      </c>
      <c r="D170" s="58">
        <v>23</v>
      </c>
      <c r="E170" s="58">
        <f t="shared" si="4"/>
        <v>-66</v>
      </c>
      <c r="F170" s="26">
        <f t="shared" si="5"/>
        <v>-74.2</v>
      </c>
    </row>
    <row r="171" s="191" customFormat="true" ht="17" customHeight="true" spans="1:6">
      <c r="A171" s="200">
        <v>2013103</v>
      </c>
      <c r="B171" s="200" t="s">
        <v>347</v>
      </c>
      <c r="C171" s="58">
        <v>0</v>
      </c>
      <c r="D171" s="58">
        <v>0</v>
      </c>
      <c r="E171" s="58">
        <f t="shared" si="4"/>
        <v>0</v>
      </c>
      <c r="F171" s="26" t="str">
        <f t="shared" si="5"/>
        <v/>
      </c>
    </row>
    <row r="172" s="191" customFormat="true" ht="17" customHeight="true" spans="1:6">
      <c r="A172" s="200">
        <v>2013105</v>
      </c>
      <c r="B172" s="200" t="s">
        <v>440</v>
      </c>
      <c r="C172" s="58">
        <v>0</v>
      </c>
      <c r="D172" s="58">
        <v>0</v>
      </c>
      <c r="E172" s="58">
        <f t="shared" si="4"/>
        <v>0</v>
      </c>
      <c r="F172" s="26" t="str">
        <f t="shared" si="5"/>
        <v/>
      </c>
    </row>
    <row r="173" s="191" customFormat="true" ht="17" customHeight="true" spans="1:6">
      <c r="A173" s="200">
        <v>2013150</v>
      </c>
      <c r="B173" s="200" t="s">
        <v>354</v>
      </c>
      <c r="C173" s="58">
        <v>0</v>
      </c>
      <c r="D173" s="58">
        <v>6</v>
      </c>
      <c r="E173" s="58">
        <f t="shared" si="4"/>
        <v>6</v>
      </c>
      <c r="F173" s="26" t="str">
        <f t="shared" si="5"/>
        <v/>
      </c>
    </row>
    <row r="174" s="191" customFormat="true" ht="17" customHeight="true" spans="1:6">
      <c r="A174" s="200">
        <v>2013199</v>
      </c>
      <c r="B174" s="200" t="s">
        <v>441</v>
      </c>
      <c r="C174" s="58">
        <v>15</v>
      </c>
      <c r="D174" s="58">
        <v>21</v>
      </c>
      <c r="E174" s="58">
        <f t="shared" si="4"/>
        <v>6</v>
      </c>
      <c r="F174" s="26">
        <f t="shared" si="5"/>
        <v>40</v>
      </c>
    </row>
    <row r="175" s="51" customFormat="true" ht="17.1" customHeight="true" spans="1:6">
      <c r="A175" s="200">
        <v>20132</v>
      </c>
      <c r="B175" s="202" t="s">
        <v>442</v>
      </c>
      <c r="C175" s="201">
        <f>SUM(C176:C181)</f>
        <v>1266</v>
      </c>
      <c r="D175" s="201">
        <v>1317</v>
      </c>
      <c r="E175" s="201">
        <f t="shared" si="4"/>
        <v>51</v>
      </c>
      <c r="F175" s="24">
        <f t="shared" si="5"/>
        <v>4</v>
      </c>
    </row>
    <row r="176" s="191" customFormat="true" ht="17" customHeight="true" spans="1:6">
      <c r="A176" s="200">
        <v>2013201</v>
      </c>
      <c r="B176" s="200" t="s">
        <v>345</v>
      </c>
      <c r="C176" s="58">
        <v>383</v>
      </c>
      <c r="D176" s="58">
        <v>538</v>
      </c>
      <c r="E176" s="58">
        <f t="shared" si="4"/>
        <v>155</v>
      </c>
      <c r="F176" s="26">
        <f t="shared" si="5"/>
        <v>40.5</v>
      </c>
    </row>
    <row r="177" s="191" customFormat="true" ht="17" customHeight="true" spans="1:6">
      <c r="A177" s="200">
        <v>2013202</v>
      </c>
      <c r="B177" s="200" t="s">
        <v>346</v>
      </c>
      <c r="C177" s="58">
        <v>199</v>
      </c>
      <c r="D177" s="58">
        <v>414</v>
      </c>
      <c r="E177" s="58">
        <f t="shared" si="4"/>
        <v>215</v>
      </c>
      <c r="F177" s="26">
        <f t="shared" si="5"/>
        <v>108</v>
      </c>
    </row>
    <row r="178" s="191" customFormat="true" ht="17" customHeight="true" spans="1:6">
      <c r="A178" s="200">
        <v>2013203</v>
      </c>
      <c r="B178" s="200" t="s">
        <v>347</v>
      </c>
      <c r="C178" s="58">
        <v>0</v>
      </c>
      <c r="D178" s="58">
        <v>0</v>
      </c>
      <c r="E178" s="58">
        <f t="shared" si="4"/>
        <v>0</v>
      </c>
      <c r="F178" s="26" t="str">
        <f t="shared" si="5"/>
        <v/>
      </c>
    </row>
    <row r="179" s="191" customFormat="true" ht="17" customHeight="true" spans="1:6">
      <c r="A179" s="200">
        <v>2013204</v>
      </c>
      <c r="B179" s="200" t="s">
        <v>443</v>
      </c>
      <c r="C179" s="58">
        <v>0</v>
      </c>
      <c r="D179" s="58">
        <v>0</v>
      </c>
      <c r="E179" s="58">
        <f t="shared" si="4"/>
        <v>0</v>
      </c>
      <c r="F179" s="26" t="str">
        <f t="shared" si="5"/>
        <v/>
      </c>
    </row>
    <row r="180" s="191" customFormat="true" ht="17" customHeight="true" spans="1:6">
      <c r="A180" s="200">
        <v>2013250</v>
      </c>
      <c r="B180" s="200" t="s">
        <v>354</v>
      </c>
      <c r="C180" s="58">
        <v>72</v>
      </c>
      <c r="D180" s="58">
        <v>86</v>
      </c>
      <c r="E180" s="58">
        <f t="shared" si="4"/>
        <v>14</v>
      </c>
      <c r="F180" s="26">
        <f t="shared" si="5"/>
        <v>19.4</v>
      </c>
    </row>
    <row r="181" s="191" customFormat="true" ht="17" customHeight="true" spans="1:6">
      <c r="A181" s="200">
        <v>2013299</v>
      </c>
      <c r="B181" s="200" t="s">
        <v>444</v>
      </c>
      <c r="C181" s="58">
        <v>612</v>
      </c>
      <c r="D181" s="58">
        <v>279</v>
      </c>
      <c r="E181" s="58">
        <f t="shared" si="4"/>
        <v>-333</v>
      </c>
      <c r="F181" s="26">
        <f t="shared" si="5"/>
        <v>-54.4</v>
      </c>
    </row>
    <row r="182" s="51" customFormat="true" ht="17.1" customHeight="true" spans="1:6">
      <c r="A182" s="200">
        <v>20133</v>
      </c>
      <c r="B182" s="202" t="s">
        <v>445</v>
      </c>
      <c r="C182" s="201">
        <f>SUM(C183:C188)</f>
        <v>585</v>
      </c>
      <c r="D182" s="201">
        <v>769</v>
      </c>
      <c r="E182" s="201">
        <f t="shared" si="4"/>
        <v>184</v>
      </c>
      <c r="F182" s="24">
        <f t="shared" si="5"/>
        <v>31.5</v>
      </c>
    </row>
    <row r="183" s="191" customFormat="true" ht="17" customHeight="true" spans="1:6">
      <c r="A183" s="200">
        <v>2013301</v>
      </c>
      <c r="B183" s="200" t="s">
        <v>345</v>
      </c>
      <c r="C183" s="58">
        <v>112</v>
      </c>
      <c r="D183" s="58">
        <v>145</v>
      </c>
      <c r="E183" s="58">
        <f t="shared" si="4"/>
        <v>33</v>
      </c>
      <c r="F183" s="26">
        <f t="shared" si="5"/>
        <v>29.5</v>
      </c>
    </row>
    <row r="184" s="191" customFormat="true" ht="17" customHeight="true" spans="1:6">
      <c r="A184" s="200">
        <v>2013302</v>
      </c>
      <c r="B184" s="200" t="s">
        <v>346</v>
      </c>
      <c r="C184" s="58">
        <v>178</v>
      </c>
      <c r="D184" s="58">
        <v>309</v>
      </c>
      <c r="E184" s="58">
        <f t="shared" si="4"/>
        <v>131</v>
      </c>
      <c r="F184" s="26">
        <f t="shared" si="5"/>
        <v>73.6</v>
      </c>
    </row>
    <row r="185" s="191" customFormat="true" ht="17" customHeight="true" spans="1:6">
      <c r="A185" s="200">
        <v>2013303</v>
      </c>
      <c r="B185" s="200" t="s">
        <v>347</v>
      </c>
      <c r="C185" s="58">
        <v>0</v>
      </c>
      <c r="D185" s="58">
        <v>0</v>
      </c>
      <c r="E185" s="58">
        <f t="shared" si="4"/>
        <v>0</v>
      </c>
      <c r="F185" s="26" t="str">
        <f t="shared" si="5"/>
        <v/>
      </c>
    </row>
    <row r="186" s="191" customFormat="true" ht="17" customHeight="true" spans="1:6">
      <c r="A186" s="200">
        <v>2013304</v>
      </c>
      <c r="B186" s="200" t="s">
        <v>446</v>
      </c>
      <c r="C186" s="58">
        <v>0</v>
      </c>
      <c r="D186" s="58">
        <v>0</v>
      </c>
      <c r="E186" s="58">
        <f t="shared" si="4"/>
        <v>0</v>
      </c>
      <c r="F186" s="26" t="str">
        <f t="shared" si="5"/>
        <v/>
      </c>
    </row>
    <row r="187" s="191" customFormat="true" ht="17" customHeight="true" spans="1:6">
      <c r="A187" s="200">
        <v>2013350</v>
      </c>
      <c r="B187" s="200" t="s">
        <v>354</v>
      </c>
      <c r="C187" s="58">
        <v>272</v>
      </c>
      <c r="D187" s="58">
        <v>315</v>
      </c>
      <c r="E187" s="58">
        <f t="shared" si="4"/>
        <v>43</v>
      </c>
      <c r="F187" s="26">
        <f t="shared" si="5"/>
        <v>15.8</v>
      </c>
    </row>
    <row r="188" s="191" customFormat="true" ht="17" customHeight="true" spans="1:6">
      <c r="A188" s="200">
        <v>2013399</v>
      </c>
      <c r="B188" s="200" t="s">
        <v>447</v>
      </c>
      <c r="C188" s="58">
        <v>23</v>
      </c>
      <c r="D188" s="58">
        <v>0</v>
      </c>
      <c r="E188" s="58">
        <f t="shared" si="4"/>
        <v>-23</v>
      </c>
      <c r="F188" s="26">
        <f t="shared" si="5"/>
        <v>-100</v>
      </c>
    </row>
    <row r="189" s="51" customFormat="true" ht="17.1" customHeight="true" spans="1:6">
      <c r="A189" s="200">
        <v>20134</v>
      </c>
      <c r="B189" s="202" t="s">
        <v>448</v>
      </c>
      <c r="C189" s="201">
        <f>SUM(C190:C196)</f>
        <v>261</v>
      </c>
      <c r="D189" s="201">
        <v>315</v>
      </c>
      <c r="E189" s="201">
        <f t="shared" si="4"/>
        <v>54</v>
      </c>
      <c r="F189" s="24">
        <f t="shared" si="5"/>
        <v>20.7</v>
      </c>
    </row>
    <row r="190" s="191" customFormat="true" ht="17" customHeight="true" spans="1:6">
      <c r="A190" s="200">
        <v>2013401</v>
      </c>
      <c r="B190" s="200" t="s">
        <v>345</v>
      </c>
      <c r="C190" s="58">
        <v>155</v>
      </c>
      <c r="D190" s="58">
        <v>240</v>
      </c>
      <c r="E190" s="58">
        <f t="shared" si="4"/>
        <v>85</v>
      </c>
      <c r="F190" s="26">
        <f t="shared" si="5"/>
        <v>54.8</v>
      </c>
    </row>
    <row r="191" s="191" customFormat="true" ht="17" customHeight="true" spans="1:6">
      <c r="A191" s="200">
        <v>2013402</v>
      </c>
      <c r="B191" s="200" t="s">
        <v>346</v>
      </c>
      <c r="C191" s="58">
        <v>13</v>
      </c>
      <c r="D191" s="58">
        <v>13</v>
      </c>
      <c r="E191" s="58">
        <f t="shared" si="4"/>
        <v>0</v>
      </c>
      <c r="F191" s="26">
        <f t="shared" si="5"/>
        <v>0</v>
      </c>
    </row>
    <row r="192" s="191" customFormat="true" ht="17" customHeight="true" spans="1:6">
      <c r="A192" s="200">
        <v>2013403</v>
      </c>
      <c r="B192" s="200" t="s">
        <v>347</v>
      </c>
      <c r="C192" s="58">
        <v>0</v>
      </c>
      <c r="D192" s="58">
        <v>0</v>
      </c>
      <c r="E192" s="58">
        <f t="shared" si="4"/>
        <v>0</v>
      </c>
      <c r="F192" s="26" t="str">
        <f t="shared" si="5"/>
        <v/>
      </c>
    </row>
    <row r="193" s="191" customFormat="true" ht="17" customHeight="true" spans="1:6">
      <c r="A193" s="200">
        <v>2013404</v>
      </c>
      <c r="B193" s="200" t="s">
        <v>449</v>
      </c>
      <c r="C193" s="58">
        <v>1</v>
      </c>
      <c r="D193" s="58">
        <v>5</v>
      </c>
      <c r="E193" s="58">
        <f t="shared" si="4"/>
        <v>4</v>
      </c>
      <c r="F193" s="26">
        <f t="shared" si="5"/>
        <v>400</v>
      </c>
    </row>
    <row r="194" s="191" customFormat="true" ht="17" customHeight="true" spans="1:6">
      <c r="A194" s="200">
        <v>2013405</v>
      </c>
      <c r="B194" s="200" t="s">
        <v>450</v>
      </c>
      <c r="C194" s="58">
        <v>69</v>
      </c>
      <c r="D194" s="58">
        <v>37</v>
      </c>
      <c r="E194" s="58">
        <f t="shared" si="4"/>
        <v>-32</v>
      </c>
      <c r="F194" s="26">
        <f t="shared" si="5"/>
        <v>-46.4</v>
      </c>
    </row>
    <row r="195" s="191" customFormat="true" ht="17" customHeight="true" spans="1:6">
      <c r="A195" s="200">
        <v>2013450</v>
      </c>
      <c r="B195" s="200" t="s">
        <v>354</v>
      </c>
      <c r="C195" s="58">
        <v>13</v>
      </c>
      <c r="D195" s="58">
        <v>15</v>
      </c>
      <c r="E195" s="58">
        <f t="shared" si="4"/>
        <v>2</v>
      </c>
      <c r="F195" s="26">
        <f t="shared" si="5"/>
        <v>15.4</v>
      </c>
    </row>
    <row r="196" s="191" customFormat="true" ht="17" customHeight="true" spans="1:6">
      <c r="A196" s="200">
        <v>2013499</v>
      </c>
      <c r="B196" s="200" t="s">
        <v>451</v>
      </c>
      <c r="C196" s="58">
        <v>10</v>
      </c>
      <c r="D196" s="58">
        <v>5</v>
      </c>
      <c r="E196" s="58">
        <f t="shared" ref="E196:E259" si="6">D196-C196</f>
        <v>-5</v>
      </c>
      <c r="F196" s="26">
        <f t="shared" ref="F196:F259" si="7">IF(C196&lt;&gt;0,ROUND(100*(D196/C196-1),1),"")</f>
        <v>-50</v>
      </c>
    </row>
    <row r="197" s="51" customFormat="true" ht="17.1" customHeight="true" spans="1:6">
      <c r="A197" s="200">
        <v>20135</v>
      </c>
      <c r="B197" s="202" t="s">
        <v>452</v>
      </c>
      <c r="C197" s="201">
        <f>SUM(C198:C202)</f>
        <v>0</v>
      </c>
      <c r="D197" s="201">
        <v>27</v>
      </c>
      <c r="E197" s="201">
        <f t="shared" si="6"/>
        <v>27</v>
      </c>
      <c r="F197" s="24" t="str">
        <f t="shared" si="7"/>
        <v/>
      </c>
    </row>
    <row r="198" s="191" customFormat="true" ht="17" customHeight="true" spans="1:6">
      <c r="A198" s="200">
        <v>2013501</v>
      </c>
      <c r="B198" s="200" t="s">
        <v>345</v>
      </c>
      <c r="C198" s="58">
        <v>0</v>
      </c>
      <c r="D198" s="58">
        <v>0</v>
      </c>
      <c r="E198" s="58">
        <f t="shared" si="6"/>
        <v>0</v>
      </c>
      <c r="F198" s="26" t="str">
        <f t="shared" si="7"/>
        <v/>
      </c>
    </row>
    <row r="199" s="191" customFormat="true" ht="17" customHeight="true" spans="1:6">
      <c r="A199" s="200">
        <v>2013502</v>
      </c>
      <c r="B199" s="200" t="s">
        <v>346</v>
      </c>
      <c r="C199" s="58">
        <v>0</v>
      </c>
      <c r="D199" s="58">
        <v>0</v>
      </c>
      <c r="E199" s="58">
        <f t="shared" si="6"/>
        <v>0</v>
      </c>
      <c r="F199" s="26" t="str">
        <f t="shared" si="7"/>
        <v/>
      </c>
    </row>
    <row r="200" s="191" customFormat="true" ht="17" customHeight="true" spans="1:6">
      <c r="A200" s="200">
        <v>2013503</v>
      </c>
      <c r="B200" s="200" t="s">
        <v>347</v>
      </c>
      <c r="C200" s="58">
        <v>0</v>
      </c>
      <c r="D200" s="58">
        <v>0</v>
      </c>
      <c r="E200" s="58">
        <f t="shared" si="6"/>
        <v>0</v>
      </c>
      <c r="F200" s="26" t="str">
        <f t="shared" si="7"/>
        <v/>
      </c>
    </row>
    <row r="201" s="191" customFormat="true" ht="17" customHeight="true" spans="1:6">
      <c r="A201" s="200">
        <v>2013550</v>
      </c>
      <c r="B201" s="200" t="s">
        <v>354</v>
      </c>
      <c r="C201" s="58">
        <v>0</v>
      </c>
      <c r="D201" s="58">
        <v>27</v>
      </c>
      <c r="E201" s="58">
        <f t="shared" si="6"/>
        <v>27</v>
      </c>
      <c r="F201" s="26" t="str">
        <f t="shared" si="7"/>
        <v/>
      </c>
    </row>
    <row r="202" s="191" customFormat="true" ht="17" customHeight="true" spans="1:6">
      <c r="A202" s="200">
        <v>2013599</v>
      </c>
      <c r="B202" s="200" t="s">
        <v>453</v>
      </c>
      <c r="C202" s="58">
        <v>0</v>
      </c>
      <c r="D202" s="58">
        <v>0</v>
      </c>
      <c r="E202" s="58">
        <f t="shared" si="6"/>
        <v>0</v>
      </c>
      <c r="F202" s="26" t="str">
        <f t="shared" si="7"/>
        <v/>
      </c>
    </row>
    <row r="203" s="51" customFormat="true" ht="17.1" customHeight="true" spans="1:6">
      <c r="A203" s="200">
        <v>20136</v>
      </c>
      <c r="B203" s="202" t="s">
        <v>454</v>
      </c>
      <c r="C203" s="201">
        <f>SUM(C204:C208)</f>
        <v>1278</v>
      </c>
      <c r="D203" s="201">
        <v>1087</v>
      </c>
      <c r="E203" s="201">
        <f t="shared" si="6"/>
        <v>-191</v>
      </c>
      <c r="F203" s="24">
        <f t="shared" si="7"/>
        <v>-14.9</v>
      </c>
    </row>
    <row r="204" s="191" customFormat="true" ht="17" customHeight="true" spans="1:6">
      <c r="A204" s="200">
        <v>2013601</v>
      </c>
      <c r="B204" s="200" t="s">
        <v>345</v>
      </c>
      <c r="C204" s="58">
        <v>480</v>
      </c>
      <c r="D204" s="58">
        <v>775</v>
      </c>
      <c r="E204" s="58">
        <f t="shared" si="6"/>
        <v>295</v>
      </c>
      <c r="F204" s="26">
        <f t="shared" si="7"/>
        <v>61.5</v>
      </c>
    </row>
    <row r="205" s="191" customFormat="true" ht="17" customHeight="true" spans="1:6">
      <c r="A205" s="200">
        <v>2013602</v>
      </c>
      <c r="B205" s="200" t="s">
        <v>346</v>
      </c>
      <c r="C205" s="58">
        <v>659</v>
      </c>
      <c r="D205" s="58">
        <v>143</v>
      </c>
      <c r="E205" s="58">
        <f t="shared" si="6"/>
        <v>-516</v>
      </c>
      <c r="F205" s="26">
        <f t="shared" si="7"/>
        <v>-78.3</v>
      </c>
    </row>
    <row r="206" s="191" customFormat="true" ht="17" customHeight="true" spans="1:6">
      <c r="A206" s="200">
        <v>2013603</v>
      </c>
      <c r="B206" s="200" t="s">
        <v>347</v>
      </c>
      <c r="C206" s="58">
        <v>0</v>
      </c>
      <c r="D206" s="58">
        <v>0</v>
      </c>
      <c r="E206" s="58">
        <f t="shared" si="6"/>
        <v>0</v>
      </c>
      <c r="F206" s="26" t="str">
        <f t="shared" si="7"/>
        <v/>
      </c>
    </row>
    <row r="207" s="191" customFormat="true" ht="17" customHeight="true" spans="1:6">
      <c r="A207" s="200">
        <v>2013650</v>
      </c>
      <c r="B207" s="200" t="s">
        <v>354</v>
      </c>
      <c r="C207" s="58">
        <v>133</v>
      </c>
      <c r="D207" s="58">
        <v>169</v>
      </c>
      <c r="E207" s="58">
        <f t="shared" si="6"/>
        <v>36</v>
      </c>
      <c r="F207" s="26">
        <f t="shared" si="7"/>
        <v>27.1</v>
      </c>
    </row>
    <row r="208" s="191" customFormat="true" ht="17" customHeight="true" spans="1:6">
      <c r="A208" s="200">
        <v>2013699</v>
      </c>
      <c r="B208" s="200" t="s">
        <v>455</v>
      </c>
      <c r="C208" s="58">
        <v>6</v>
      </c>
      <c r="D208" s="58">
        <v>0</v>
      </c>
      <c r="E208" s="58">
        <f t="shared" si="6"/>
        <v>-6</v>
      </c>
      <c r="F208" s="26">
        <f t="shared" si="7"/>
        <v>-100</v>
      </c>
    </row>
    <row r="209" s="51" customFormat="true" ht="17.1" customHeight="true" spans="1:6">
      <c r="A209" s="200">
        <v>20137</v>
      </c>
      <c r="B209" s="202" t="s">
        <v>456</v>
      </c>
      <c r="C209" s="201">
        <f>SUM(C210:C215)</f>
        <v>127</v>
      </c>
      <c r="D209" s="201">
        <v>15</v>
      </c>
      <c r="E209" s="201">
        <f t="shared" si="6"/>
        <v>-112</v>
      </c>
      <c r="F209" s="24">
        <f t="shared" si="7"/>
        <v>-88.2</v>
      </c>
    </row>
    <row r="210" s="191" customFormat="true" ht="17" customHeight="true" spans="1:6">
      <c r="A210" s="200">
        <v>2013701</v>
      </c>
      <c r="B210" s="200" t="s">
        <v>345</v>
      </c>
      <c r="C210" s="58">
        <v>0</v>
      </c>
      <c r="D210" s="58">
        <v>0</v>
      </c>
      <c r="E210" s="58">
        <f t="shared" si="6"/>
        <v>0</v>
      </c>
      <c r="F210" s="26" t="str">
        <f t="shared" si="7"/>
        <v/>
      </c>
    </row>
    <row r="211" s="191" customFormat="true" ht="17" customHeight="true" spans="1:6">
      <c r="A211" s="200">
        <v>2013702</v>
      </c>
      <c r="B211" s="200" t="s">
        <v>346</v>
      </c>
      <c r="C211" s="58">
        <v>127</v>
      </c>
      <c r="D211" s="58">
        <v>15</v>
      </c>
      <c r="E211" s="58">
        <f t="shared" si="6"/>
        <v>-112</v>
      </c>
      <c r="F211" s="26">
        <f t="shared" si="7"/>
        <v>-88.2</v>
      </c>
    </row>
    <row r="212" s="191" customFormat="true" ht="17" customHeight="true" spans="1:6">
      <c r="A212" s="200">
        <v>2013703</v>
      </c>
      <c r="B212" s="200" t="s">
        <v>347</v>
      </c>
      <c r="C212" s="58">
        <v>0</v>
      </c>
      <c r="D212" s="58">
        <v>0</v>
      </c>
      <c r="E212" s="58">
        <f t="shared" si="6"/>
        <v>0</v>
      </c>
      <c r="F212" s="26" t="str">
        <f t="shared" si="7"/>
        <v/>
      </c>
    </row>
    <row r="213" s="191" customFormat="true" ht="17" customHeight="true" spans="1:6">
      <c r="A213" s="200">
        <v>2013704</v>
      </c>
      <c r="B213" s="200" t="s">
        <v>457</v>
      </c>
      <c r="C213" s="58">
        <v>0</v>
      </c>
      <c r="D213" s="58">
        <v>0</v>
      </c>
      <c r="E213" s="58">
        <f t="shared" si="6"/>
        <v>0</v>
      </c>
      <c r="F213" s="26" t="str">
        <f t="shared" si="7"/>
        <v/>
      </c>
    </row>
    <row r="214" s="191" customFormat="true" ht="17" customHeight="true" spans="1:6">
      <c r="A214" s="200">
        <v>2013750</v>
      </c>
      <c r="B214" s="200" t="s">
        <v>354</v>
      </c>
      <c r="C214" s="58">
        <v>0</v>
      </c>
      <c r="D214" s="58">
        <v>0</v>
      </c>
      <c r="E214" s="58">
        <f t="shared" si="6"/>
        <v>0</v>
      </c>
      <c r="F214" s="26" t="str">
        <f t="shared" si="7"/>
        <v/>
      </c>
    </row>
    <row r="215" s="191" customFormat="true" ht="17" customHeight="true" spans="1:6">
      <c r="A215" s="200">
        <v>2013799</v>
      </c>
      <c r="B215" s="200" t="s">
        <v>458</v>
      </c>
      <c r="C215" s="58">
        <v>0</v>
      </c>
      <c r="D215" s="58">
        <v>0</v>
      </c>
      <c r="E215" s="58">
        <f t="shared" si="6"/>
        <v>0</v>
      </c>
      <c r="F215" s="26" t="str">
        <f t="shared" si="7"/>
        <v/>
      </c>
    </row>
    <row r="216" s="51" customFormat="true" ht="17.1" customHeight="true" spans="1:6">
      <c r="A216" s="200">
        <v>20138</v>
      </c>
      <c r="B216" s="202" t="s">
        <v>459</v>
      </c>
      <c r="C216" s="201">
        <f>SUM(C217:C230)</f>
        <v>1691</v>
      </c>
      <c r="D216" s="201">
        <v>2255</v>
      </c>
      <c r="E216" s="201">
        <f t="shared" si="6"/>
        <v>564</v>
      </c>
      <c r="F216" s="24">
        <f t="shared" si="7"/>
        <v>33.4</v>
      </c>
    </row>
    <row r="217" s="191" customFormat="true" ht="17" customHeight="true" spans="1:6">
      <c r="A217" s="200">
        <v>2013801</v>
      </c>
      <c r="B217" s="200" t="s">
        <v>345</v>
      </c>
      <c r="C217" s="58">
        <v>1427</v>
      </c>
      <c r="D217" s="58">
        <v>2004</v>
      </c>
      <c r="E217" s="58">
        <f t="shared" si="6"/>
        <v>577</v>
      </c>
      <c r="F217" s="26">
        <f t="shared" si="7"/>
        <v>40.4</v>
      </c>
    </row>
    <row r="218" s="191" customFormat="true" ht="17" customHeight="true" spans="1:6">
      <c r="A218" s="200">
        <v>2013802</v>
      </c>
      <c r="B218" s="200" t="s">
        <v>346</v>
      </c>
      <c r="C218" s="58">
        <v>34</v>
      </c>
      <c r="D218" s="58">
        <v>25</v>
      </c>
      <c r="E218" s="58">
        <f t="shared" si="6"/>
        <v>-9</v>
      </c>
      <c r="F218" s="26">
        <f t="shared" si="7"/>
        <v>-26.5</v>
      </c>
    </row>
    <row r="219" s="191" customFormat="true" ht="17" customHeight="true" spans="1:6">
      <c r="A219" s="200">
        <v>2013803</v>
      </c>
      <c r="B219" s="200" t="s">
        <v>347</v>
      </c>
      <c r="C219" s="58">
        <v>0</v>
      </c>
      <c r="D219" s="58">
        <v>0</v>
      </c>
      <c r="E219" s="58">
        <f t="shared" si="6"/>
        <v>0</v>
      </c>
      <c r="F219" s="26" t="str">
        <f t="shared" si="7"/>
        <v/>
      </c>
    </row>
    <row r="220" s="191" customFormat="true" ht="17" customHeight="true" spans="1:6">
      <c r="A220" s="200">
        <v>2013804</v>
      </c>
      <c r="B220" s="200" t="s">
        <v>460</v>
      </c>
      <c r="C220" s="58">
        <v>0</v>
      </c>
      <c r="D220" s="58">
        <v>0</v>
      </c>
      <c r="E220" s="58">
        <f t="shared" si="6"/>
        <v>0</v>
      </c>
      <c r="F220" s="26" t="str">
        <f t="shared" si="7"/>
        <v/>
      </c>
    </row>
    <row r="221" s="191" customFormat="true" ht="17" customHeight="true" spans="1:6">
      <c r="A221" s="200">
        <v>2013805</v>
      </c>
      <c r="B221" s="200" t="s">
        <v>461</v>
      </c>
      <c r="C221" s="58">
        <v>0</v>
      </c>
      <c r="D221" s="58">
        <v>9</v>
      </c>
      <c r="E221" s="58">
        <f t="shared" si="6"/>
        <v>9</v>
      </c>
      <c r="F221" s="26" t="str">
        <f t="shared" si="7"/>
        <v/>
      </c>
    </row>
    <row r="222" s="191" customFormat="true" ht="17" customHeight="true" spans="1:6">
      <c r="A222" s="200">
        <v>2013808</v>
      </c>
      <c r="B222" s="200" t="s">
        <v>386</v>
      </c>
      <c r="C222" s="58">
        <v>0</v>
      </c>
      <c r="D222" s="58">
        <v>0</v>
      </c>
      <c r="E222" s="58">
        <f t="shared" si="6"/>
        <v>0</v>
      </c>
      <c r="F222" s="26" t="str">
        <f t="shared" si="7"/>
        <v/>
      </c>
    </row>
    <row r="223" s="191" customFormat="true" ht="17" customHeight="true" spans="1:6">
      <c r="A223" s="200">
        <v>2013810</v>
      </c>
      <c r="B223" s="200" t="s">
        <v>462</v>
      </c>
      <c r="C223" s="58">
        <v>0</v>
      </c>
      <c r="D223" s="58">
        <v>0</v>
      </c>
      <c r="E223" s="58">
        <f t="shared" si="6"/>
        <v>0</v>
      </c>
      <c r="F223" s="26" t="str">
        <f t="shared" si="7"/>
        <v/>
      </c>
    </row>
    <row r="224" s="191" customFormat="true" ht="17" customHeight="true" spans="1:6">
      <c r="A224" s="200">
        <v>2013812</v>
      </c>
      <c r="B224" s="200" t="s">
        <v>463</v>
      </c>
      <c r="C224" s="58">
        <v>0</v>
      </c>
      <c r="D224" s="58">
        <v>0</v>
      </c>
      <c r="E224" s="58">
        <f t="shared" si="6"/>
        <v>0</v>
      </c>
      <c r="F224" s="26" t="str">
        <f t="shared" si="7"/>
        <v/>
      </c>
    </row>
    <row r="225" s="191" customFormat="true" ht="17" customHeight="true" spans="1:6">
      <c r="A225" s="200">
        <v>2013813</v>
      </c>
      <c r="B225" s="200" t="s">
        <v>464</v>
      </c>
      <c r="C225" s="58">
        <v>0</v>
      </c>
      <c r="D225" s="58">
        <v>0</v>
      </c>
      <c r="E225" s="58">
        <f t="shared" si="6"/>
        <v>0</v>
      </c>
      <c r="F225" s="26" t="str">
        <f t="shared" si="7"/>
        <v/>
      </c>
    </row>
    <row r="226" s="191" customFormat="true" ht="17" customHeight="true" spans="1:6">
      <c r="A226" s="200">
        <v>2013814</v>
      </c>
      <c r="B226" s="200" t="s">
        <v>465</v>
      </c>
      <c r="C226" s="58">
        <v>0</v>
      </c>
      <c r="D226" s="58">
        <v>0</v>
      </c>
      <c r="E226" s="58">
        <f t="shared" si="6"/>
        <v>0</v>
      </c>
      <c r="F226" s="26" t="str">
        <f t="shared" si="7"/>
        <v/>
      </c>
    </row>
    <row r="227" s="191" customFormat="true" ht="17" customHeight="true" spans="1:6">
      <c r="A227" s="200">
        <v>2013815</v>
      </c>
      <c r="B227" s="200" t="s">
        <v>466</v>
      </c>
      <c r="C227" s="58">
        <v>0</v>
      </c>
      <c r="D227" s="58">
        <v>2</v>
      </c>
      <c r="E227" s="58">
        <f t="shared" si="6"/>
        <v>2</v>
      </c>
      <c r="F227" s="26" t="str">
        <f t="shared" si="7"/>
        <v/>
      </c>
    </row>
    <row r="228" s="191" customFormat="true" ht="17" customHeight="true" spans="1:6">
      <c r="A228" s="200">
        <v>2013816</v>
      </c>
      <c r="B228" s="200" t="s">
        <v>467</v>
      </c>
      <c r="C228" s="58">
        <v>139</v>
      </c>
      <c r="D228" s="58">
        <v>93</v>
      </c>
      <c r="E228" s="58">
        <f t="shared" si="6"/>
        <v>-46</v>
      </c>
      <c r="F228" s="26">
        <f t="shared" si="7"/>
        <v>-33.1</v>
      </c>
    </row>
    <row r="229" s="191" customFormat="true" ht="17" customHeight="true" spans="1:6">
      <c r="A229" s="200">
        <v>2013850</v>
      </c>
      <c r="B229" s="200" t="s">
        <v>354</v>
      </c>
      <c r="C229" s="58">
        <v>80</v>
      </c>
      <c r="D229" s="58">
        <v>120</v>
      </c>
      <c r="E229" s="58">
        <f t="shared" si="6"/>
        <v>40</v>
      </c>
      <c r="F229" s="26">
        <f t="shared" si="7"/>
        <v>50</v>
      </c>
    </row>
    <row r="230" s="191" customFormat="true" ht="17" customHeight="true" spans="1:6">
      <c r="A230" s="200">
        <v>2013899</v>
      </c>
      <c r="B230" s="200" t="s">
        <v>468</v>
      </c>
      <c r="C230" s="58">
        <v>11</v>
      </c>
      <c r="D230" s="58">
        <v>2</v>
      </c>
      <c r="E230" s="58">
        <f t="shared" si="6"/>
        <v>-9</v>
      </c>
      <c r="F230" s="26">
        <f t="shared" si="7"/>
        <v>-81.8</v>
      </c>
    </row>
    <row r="231" s="51" customFormat="true" spans="1:6">
      <c r="A231" s="200">
        <v>20199</v>
      </c>
      <c r="B231" s="202" t="s">
        <v>469</v>
      </c>
      <c r="C231" s="201">
        <f>SUM(C232:C233)</f>
        <v>25</v>
      </c>
      <c r="D231" s="201">
        <v>26</v>
      </c>
      <c r="E231" s="201">
        <f t="shared" si="6"/>
        <v>1</v>
      </c>
      <c r="F231" s="24">
        <f t="shared" si="7"/>
        <v>4</v>
      </c>
    </row>
    <row r="232" s="191" customFormat="true" ht="17" customHeight="true" spans="1:6">
      <c r="A232" s="200">
        <v>2019901</v>
      </c>
      <c r="B232" s="200" t="s">
        <v>470</v>
      </c>
      <c r="C232" s="58">
        <v>0</v>
      </c>
      <c r="D232" s="58">
        <v>0</v>
      </c>
      <c r="E232" s="58">
        <f t="shared" si="6"/>
        <v>0</v>
      </c>
      <c r="F232" s="26" t="str">
        <f t="shared" si="7"/>
        <v/>
      </c>
    </row>
    <row r="233" s="191" customFormat="true" ht="17" customHeight="true" spans="1:6">
      <c r="A233" s="200">
        <v>2019999</v>
      </c>
      <c r="B233" s="200" t="s">
        <v>471</v>
      </c>
      <c r="C233" s="58">
        <v>25</v>
      </c>
      <c r="D233" s="58">
        <v>26</v>
      </c>
      <c r="E233" s="58">
        <f t="shared" si="6"/>
        <v>1</v>
      </c>
      <c r="F233" s="26">
        <f t="shared" si="7"/>
        <v>4</v>
      </c>
    </row>
    <row r="234" s="51" customFormat="true" spans="1:6">
      <c r="A234" s="202">
        <v>202</v>
      </c>
      <c r="B234" s="202" t="s">
        <v>472</v>
      </c>
      <c r="C234" s="201">
        <f>SUM(C235,C242,C245,C248,C254,C259,C261,C266,C272)</f>
        <v>0</v>
      </c>
      <c r="D234" s="201"/>
      <c r="E234" s="201">
        <f t="shared" si="6"/>
        <v>0</v>
      </c>
      <c r="F234" s="24" t="str">
        <f t="shared" si="7"/>
        <v/>
      </c>
    </row>
    <row r="235" s="51" customFormat="true" spans="1:6">
      <c r="A235" s="200">
        <v>20201</v>
      </c>
      <c r="B235" s="202" t="s">
        <v>473</v>
      </c>
      <c r="C235" s="201">
        <f>SUM(C236:C241)</f>
        <v>0</v>
      </c>
      <c r="D235" s="201"/>
      <c r="E235" s="201">
        <f t="shared" si="6"/>
        <v>0</v>
      </c>
      <c r="F235" s="24" t="str">
        <f t="shared" si="7"/>
        <v/>
      </c>
    </row>
    <row r="236" s="191" customFormat="true" ht="17" customHeight="true" spans="1:6">
      <c r="A236" s="200">
        <v>2020101</v>
      </c>
      <c r="B236" s="200" t="s">
        <v>345</v>
      </c>
      <c r="C236" s="58">
        <v>0</v>
      </c>
      <c r="D236" s="58">
        <v>0</v>
      </c>
      <c r="E236" s="58">
        <f t="shared" si="6"/>
        <v>0</v>
      </c>
      <c r="F236" s="26" t="str">
        <f t="shared" si="7"/>
        <v/>
      </c>
    </row>
    <row r="237" s="191" customFormat="true" ht="17" customHeight="true" spans="1:6">
      <c r="A237" s="200">
        <v>2020102</v>
      </c>
      <c r="B237" s="200" t="s">
        <v>346</v>
      </c>
      <c r="C237" s="58">
        <v>0</v>
      </c>
      <c r="D237" s="58">
        <v>0</v>
      </c>
      <c r="E237" s="58">
        <f t="shared" si="6"/>
        <v>0</v>
      </c>
      <c r="F237" s="26" t="str">
        <f t="shared" si="7"/>
        <v/>
      </c>
    </row>
    <row r="238" s="191" customFormat="true" ht="17" customHeight="true" spans="1:6">
      <c r="A238" s="200">
        <v>2020103</v>
      </c>
      <c r="B238" s="200" t="s">
        <v>347</v>
      </c>
      <c r="C238" s="58">
        <v>0</v>
      </c>
      <c r="D238" s="58">
        <v>0</v>
      </c>
      <c r="E238" s="58">
        <f t="shared" si="6"/>
        <v>0</v>
      </c>
      <c r="F238" s="26" t="str">
        <f t="shared" si="7"/>
        <v/>
      </c>
    </row>
    <row r="239" s="191" customFormat="true" ht="17" customHeight="true" spans="1:6">
      <c r="A239" s="200">
        <v>2020104</v>
      </c>
      <c r="B239" s="200" t="s">
        <v>440</v>
      </c>
      <c r="C239" s="58">
        <v>0</v>
      </c>
      <c r="D239" s="58">
        <v>0</v>
      </c>
      <c r="E239" s="58">
        <f t="shared" si="6"/>
        <v>0</v>
      </c>
      <c r="F239" s="26" t="str">
        <f t="shared" si="7"/>
        <v/>
      </c>
    </row>
    <row r="240" s="191" customFormat="true" ht="17" customHeight="true" spans="1:6">
      <c r="A240" s="200">
        <v>2020150</v>
      </c>
      <c r="B240" s="200" t="s">
        <v>354</v>
      </c>
      <c r="C240" s="58">
        <v>0</v>
      </c>
      <c r="D240" s="58">
        <v>0</v>
      </c>
      <c r="E240" s="58">
        <f t="shared" si="6"/>
        <v>0</v>
      </c>
      <c r="F240" s="26" t="str">
        <f t="shared" si="7"/>
        <v/>
      </c>
    </row>
    <row r="241" s="191" customFormat="true" ht="17" customHeight="true" spans="1:6">
      <c r="A241" s="200">
        <v>2020199</v>
      </c>
      <c r="B241" s="200" t="s">
        <v>474</v>
      </c>
      <c r="C241" s="58">
        <v>0</v>
      </c>
      <c r="D241" s="58">
        <v>0</v>
      </c>
      <c r="E241" s="58">
        <f t="shared" si="6"/>
        <v>0</v>
      </c>
      <c r="F241" s="26" t="str">
        <f t="shared" si="7"/>
        <v/>
      </c>
    </row>
    <row r="242" s="51" customFormat="true" spans="1:6">
      <c r="A242" s="200">
        <v>20202</v>
      </c>
      <c r="B242" s="202" t="s">
        <v>475</v>
      </c>
      <c r="C242" s="201">
        <f>SUM(C243:C244)</f>
        <v>0</v>
      </c>
      <c r="D242" s="201"/>
      <c r="E242" s="201">
        <f t="shared" si="6"/>
        <v>0</v>
      </c>
      <c r="F242" s="24" t="str">
        <f t="shared" si="7"/>
        <v/>
      </c>
    </row>
    <row r="243" s="191" customFormat="true" ht="17" customHeight="true" spans="1:6">
      <c r="A243" s="200">
        <v>2020201</v>
      </c>
      <c r="B243" s="200" t="s">
        <v>476</v>
      </c>
      <c r="C243" s="58">
        <v>0</v>
      </c>
      <c r="D243" s="58">
        <v>0</v>
      </c>
      <c r="E243" s="58">
        <f t="shared" si="6"/>
        <v>0</v>
      </c>
      <c r="F243" s="26" t="str">
        <f t="shared" si="7"/>
        <v/>
      </c>
    </row>
    <row r="244" s="191" customFormat="true" ht="17" customHeight="true" spans="1:6">
      <c r="A244" s="200">
        <v>2020202</v>
      </c>
      <c r="B244" s="200" t="s">
        <v>477</v>
      </c>
      <c r="C244" s="58">
        <v>0</v>
      </c>
      <c r="D244" s="58">
        <v>0</v>
      </c>
      <c r="E244" s="58">
        <f t="shared" si="6"/>
        <v>0</v>
      </c>
      <c r="F244" s="26" t="str">
        <f t="shared" si="7"/>
        <v/>
      </c>
    </row>
    <row r="245" s="51" customFormat="true" spans="1:6">
      <c r="A245" s="200">
        <v>20203</v>
      </c>
      <c r="B245" s="202" t="s">
        <v>478</v>
      </c>
      <c r="C245" s="201">
        <f>SUM(C246:C247)</f>
        <v>0</v>
      </c>
      <c r="D245" s="201"/>
      <c r="E245" s="201">
        <f t="shared" si="6"/>
        <v>0</v>
      </c>
      <c r="F245" s="24" t="str">
        <f t="shared" si="7"/>
        <v/>
      </c>
    </row>
    <row r="246" s="191" customFormat="true" ht="17" customHeight="true" spans="1:6">
      <c r="A246" s="200">
        <v>2020304</v>
      </c>
      <c r="B246" s="200" t="s">
        <v>479</v>
      </c>
      <c r="C246" s="58">
        <v>0</v>
      </c>
      <c r="D246" s="58">
        <v>0</v>
      </c>
      <c r="E246" s="58">
        <f t="shared" si="6"/>
        <v>0</v>
      </c>
      <c r="F246" s="26" t="str">
        <f t="shared" si="7"/>
        <v/>
      </c>
    </row>
    <row r="247" s="191" customFormat="true" ht="17" customHeight="true" spans="1:6">
      <c r="A247" s="200">
        <v>2020306</v>
      </c>
      <c r="B247" s="200" t="s">
        <v>480</v>
      </c>
      <c r="C247" s="58">
        <v>0</v>
      </c>
      <c r="D247" s="58">
        <v>0</v>
      </c>
      <c r="E247" s="58">
        <f t="shared" si="6"/>
        <v>0</v>
      </c>
      <c r="F247" s="26" t="str">
        <f t="shared" si="7"/>
        <v/>
      </c>
    </row>
    <row r="248" s="51" customFormat="true" spans="1:6">
      <c r="A248" s="200">
        <v>20204</v>
      </c>
      <c r="B248" s="202" t="s">
        <v>481</v>
      </c>
      <c r="C248" s="201">
        <f>SUM(C249:C253)</f>
        <v>0</v>
      </c>
      <c r="D248" s="201"/>
      <c r="E248" s="201">
        <f t="shared" si="6"/>
        <v>0</v>
      </c>
      <c r="F248" s="24" t="str">
        <f t="shared" si="7"/>
        <v/>
      </c>
    </row>
    <row r="249" s="191" customFormat="true" ht="17" customHeight="true" spans="1:6">
      <c r="A249" s="200">
        <v>2020401</v>
      </c>
      <c r="B249" s="200" t="s">
        <v>482</v>
      </c>
      <c r="C249" s="58">
        <v>0</v>
      </c>
      <c r="D249" s="58">
        <v>0</v>
      </c>
      <c r="E249" s="58">
        <f t="shared" si="6"/>
        <v>0</v>
      </c>
      <c r="F249" s="26" t="str">
        <f t="shared" si="7"/>
        <v/>
      </c>
    </row>
    <row r="250" s="191" customFormat="true" ht="17" customHeight="true" spans="1:6">
      <c r="A250" s="200">
        <v>2020402</v>
      </c>
      <c r="B250" s="200" t="s">
        <v>483</v>
      </c>
      <c r="C250" s="58">
        <v>0</v>
      </c>
      <c r="D250" s="58">
        <v>0</v>
      </c>
      <c r="E250" s="58">
        <f t="shared" si="6"/>
        <v>0</v>
      </c>
      <c r="F250" s="26" t="str">
        <f t="shared" si="7"/>
        <v/>
      </c>
    </row>
    <row r="251" s="191" customFormat="true" ht="17" customHeight="true" spans="1:6">
      <c r="A251" s="200">
        <v>2020403</v>
      </c>
      <c r="B251" s="200" t="s">
        <v>484</v>
      </c>
      <c r="C251" s="58">
        <v>0</v>
      </c>
      <c r="D251" s="58">
        <v>0</v>
      </c>
      <c r="E251" s="58">
        <f t="shared" si="6"/>
        <v>0</v>
      </c>
      <c r="F251" s="26" t="str">
        <f t="shared" si="7"/>
        <v/>
      </c>
    </row>
    <row r="252" s="191" customFormat="true" ht="17" customHeight="true" spans="1:6">
      <c r="A252" s="200">
        <v>2020404</v>
      </c>
      <c r="B252" s="200" t="s">
        <v>485</v>
      </c>
      <c r="C252" s="58">
        <v>0</v>
      </c>
      <c r="D252" s="58">
        <v>0</v>
      </c>
      <c r="E252" s="58">
        <f t="shared" si="6"/>
        <v>0</v>
      </c>
      <c r="F252" s="26" t="str">
        <f t="shared" si="7"/>
        <v/>
      </c>
    </row>
    <row r="253" s="191" customFormat="true" ht="17" customHeight="true" spans="1:6">
      <c r="A253" s="200">
        <v>2020499</v>
      </c>
      <c r="B253" s="200" t="s">
        <v>486</v>
      </c>
      <c r="C253" s="58">
        <v>0</v>
      </c>
      <c r="D253" s="58">
        <v>0</v>
      </c>
      <c r="E253" s="58">
        <f t="shared" si="6"/>
        <v>0</v>
      </c>
      <c r="F253" s="26" t="str">
        <f t="shared" si="7"/>
        <v/>
      </c>
    </row>
    <row r="254" s="51" customFormat="true" spans="1:6">
      <c r="A254" s="200">
        <v>20205</v>
      </c>
      <c r="B254" s="202" t="s">
        <v>487</v>
      </c>
      <c r="C254" s="201">
        <f>SUM(C255:C258)</f>
        <v>0</v>
      </c>
      <c r="D254" s="201"/>
      <c r="E254" s="201">
        <f t="shared" si="6"/>
        <v>0</v>
      </c>
      <c r="F254" s="24" t="str">
        <f t="shared" si="7"/>
        <v/>
      </c>
    </row>
    <row r="255" s="191" customFormat="true" ht="17" customHeight="true" spans="1:6">
      <c r="A255" s="200">
        <v>2020503</v>
      </c>
      <c r="B255" s="200" t="s">
        <v>488</v>
      </c>
      <c r="C255" s="58">
        <v>0</v>
      </c>
      <c r="D255" s="58">
        <v>0</v>
      </c>
      <c r="E255" s="58">
        <f t="shared" si="6"/>
        <v>0</v>
      </c>
      <c r="F255" s="26" t="str">
        <f t="shared" si="7"/>
        <v/>
      </c>
    </row>
    <row r="256" s="191" customFormat="true" ht="17" customHeight="true" spans="1:6">
      <c r="A256" s="200">
        <v>2020504</v>
      </c>
      <c r="B256" s="200" t="s">
        <v>489</v>
      </c>
      <c r="C256" s="58">
        <v>0</v>
      </c>
      <c r="D256" s="58">
        <v>0</v>
      </c>
      <c r="E256" s="58">
        <f t="shared" si="6"/>
        <v>0</v>
      </c>
      <c r="F256" s="26" t="str">
        <f t="shared" si="7"/>
        <v/>
      </c>
    </row>
    <row r="257" s="191" customFormat="true" ht="17" customHeight="true" spans="1:6">
      <c r="A257" s="200">
        <v>2020505</v>
      </c>
      <c r="B257" s="200" t="s">
        <v>490</v>
      </c>
      <c r="C257" s="58">
        <v>0</v>
      </c>
      <c r="D257" s="58">
        <v>0</v>
      </c>
      <c r="E257" s="58">
        <f t="shared" si="6"/>
        <v>0</v>
      </c>
      <c r="F257" s="26" t="str">
        <f t="shared" si="7"/>
        <v/>
      </c>
    </row>
    <row r="258" s="191" customFormat="true" ht="17" customHeight="true" spans="1:6">
      <c r="A258" s="200">
        <v>2020599</v>
      </c>
      <c r="B258" s="200" t="s">
        <v>491</v>
      </c>
      <c r="C258" s="58">
        <v>0</v>
      </c>
      <c r="D258" s="58">
        <v>0</v>
      </c>
      <c r="E258" s="58">
        <f t="shared" si="6"/>
        <v>0</v>
      </c>
      <c r="F258" s="26" t="str">
        <f t="shared" si="7"/>
        <v/>
      </c>
    </row>
    <row r="259" s="51" customFormat="true" spans="1:6">
      <c r="A259" s="200">
        <v>20206</v>
      </c>
      <c r="B259" s="202" t="s">
        <v>492</v>
      </c>
      <c r="C259" s="201">
        <f>C260</f>
        <v>0</v>
      </c>
      <c r="D259" s="201"/>
      <c r="E259" s="201">
        <f t="shared" si="6"/>
        <v>0</v>
      </c>
      <c r="F259" s="24" t="str">
        <f t="shared" si="7"/>
        <v/>
      </c>
    </row>
    <row r="260" s="191" customFormat="true" ht="17" customHeight="true" spans="1:6">
      <c r="A260" s="200">
        <v>2020601</v>
      </c>
      <c r="B260" s="200" t="s">
        <v>493</v>
      </c>
      <c r="C260" s="58">
        <v>0</v>
      </c>
      <c r="D260" s="58">
        <v>0</v>
      </c>
      <c r="E260" s="58">
        <f t="shared" ref="E260:E323" si="8">D260-C260</f>
        <v>0</v>
      </c>
      <c r="F260" s="26" t="str">
        <f t="shared" ref="F260:F323" si="9">IF(C260&lt;&gt;0,ROUND(100*(D260/C260-1),1),"")</f>
        <v/>
      </c>
    </row>
    <row r="261" s="51" customFormat="true" spans="1:6">
      <c r="A261" s="200">
        <v>20207</v>
      </c>
      <c r="B261" s="202" t="s">
        <v>494</v>
      </c>
      <c r="C261" s="201">
        <f>SUM(C262:C265)</f>
        <v>0</v>
      </c>
      <c r="D261" s="201"/>
      <c r="E261" s="201">
        <f t="shared" si="8"/>
        <v>0</v>
      </c>
      <c r="F261" s="24" t="str">
        <f t="shared" si="9"/>
        <v/>
      </c>
    </row>
    <row r="262" s="191" customFormat="true" ht="17" customHeight="true" spans="1:6">
      <c r="A262" s="200">
        <v>2020701</v>
      </c>
      <c r="B262" s="200" t="s">
        <v>495</v>
      </c>
      <c r="C262" s="58">
        <v>0</v>
      </c>
      <c r="D262" s="58">
        <v>0</v>
      </c>
      <c r="E262" s="58">
        <f t="shared" si="8"/>
        <v>0</v>
      </c>
      <c r="F262" s="26" t="str">
        <f t="shared" si="9"/>
        <v/>
      </c>
    </row>
    <row r="263" s="191" customFormat="true" ht="17" customHeight="true" spans="1:6">
      <c r="A263" s="200">
        <v>2020702</v>
      </c>
      <c r="B263" s="200" t="s">
        <v>496</v>
      </c>
      <c r="C263" s="58">
        <v>0</v>
      </c>
      <c r="D263" s="58">
        <v>0</v>
      </c>
      <c r="E263" s="58">
        <f t="shared" si="8"/>
        <v>0</v>
      </c>
      <c r="F263" s="26" t="str">
        <f t="shared" si="9"/>
        <v/>
      </c>
    </row>
    <row r="264" s="191" customFormat="true" ht="17" customHeight="true" spans="1:6">
      <c r="A264" s="200">
        <v>2020703</v>
      </c>
      <c r="B264" s="200" t="s">
        <v>497</v>
      </c>
      <c r="C264" s="58">
        <v>0</v>
      </c>
      <c r="D264" s="58">
        <v>0</v>
      </c>
      <c r="E264" s="58">
        <f t="shared" si="8"/>
        <v>0</v>
      </c>
      <c r="F264" s="26" t="str">
        <f t="shared" si="9"/>
        <v/>
      </c>
    </row>
    <row r="265" s="191" customFormat="true" ht="17" customHeight="true" spans="1:6">
      <c r="A265" s="200">
        <v>2020799</v>
      </c>
      <c r="B265" s="200" t="s">
        <v>201</v>
      </c>
      <c r="C265" s="58">
        <v>0</v>
      </c>
      <c r="D265" s="58">
        <v>0</v>
      </c>
      <c r="E265" s="58">
        <f t="shared" si="8"/>
        <v>0</v>
      </c>
      <c r="F265" s="26" t="str">
        <f t="shared" si="9"/>
        <v/>
      </c>
    </row>
    <row r="266" s="51" customFormat="true" spans="1:6">
      <c r="A266" s="200">
        <v>20208</v>
      </c>
      <c r="B266" s="202" t="s">
        <v>498</v>
      </c>
      <c r="C266" s="201">
        <f>SUM(C267:C271)</f>
        <v>0</v>
      </c>
      <c r="D266" s="201"/>
      <c r="E266" s="201">
        <f t="shared" si="8"/>
        <v>0</v>
      </c>
      <c r="F266" s="24" t="str">
        <f t="shared" si="9"/>
        <v/>
      </c>
    </row>
    <row r="267" s="191" customFormat="true" ht="17" customHeight="true" spans="1:6">
      <c r="A267" s="200">
        <v>2020801</v>
      </c>
      <c r="B267" s="200" t="s">
        <v>345</v>
      </c>
      <c r="C267" s="58">
        <v>0</v>
      </c>
      <c r="D267" s="58">
        <v>0</v>
      </c>
      <c r="E267" s="58">
        <f t="shared" si="8"/>
        <v>0</v>
      </c>
      <c r="F267" s="26" t="str">
        <f t="shared" si="9"/>
        <v/>
      </c>
    </row>
    <row r="268" s="191" customFormat="true" ht="17" customHeight="true" spans="1:6">
      <c r="A268" s="200">
        <v>2020802</v>
      </c>
      <c r="B268" s="200" t="s">
        <v>346</v>
      </c>
      <c r="C268" s="58">
        <v>0</v>
      </c>
      <c r="D268" s="58">
        <v>0</v>
      </c>
      <c r="E268" s="58">
        <f t="shared" si="8"/>
        <v>0</v>
      </c>
      <c r="F268" s="26" t="str">
        <f t="shared" si="9"/>
        <v/>
      </c>
    </row>
    <row r="269" s="191" customFormat="true" ht="17" customHeight="true" spans="1:6">
      <c r="A269" s="200">
        <v>2020803</v>
      </c>
      <c r="B269" s="200" t="s">
        <v>347</v>
      </c>
      <c r="C269" s="58">
        <v>0</v>
      </c>
      <c r="D269" s="58">
        <v>0</v>
      </c>
      <c r="E269" s="58">
        <f t="shared" si="8"/>
        <v>0</v>
      </c>
      <c r="F269" s="26" t="str">
        <f t="shared" si="9"/>
        <v/>
      </c>
    </row>
    <row r="270" s="191" customFormat="true" ht="17" customHeight="true" spans="1:6">
      <c r="A270" s="200">
        <v>2020850</v>
      </c>
      <c r="B270" s="200" t="s">
        <v>354</v>
      </c>
      <c r="C270" s="58">
        <v>0</v>
      </c>
      <c r="D270" s="58">
        <v>0</v>
      </c>
      <c r="E270" s="58">
        <f t="shared" si="8"/>
        <v>0</v>
      </c>
      <c r="F270" s="26" t="str">
        <f t="shared" si="9"/>
        <v/>
      </c>
    </row>
    <row r="271" s="191" customFormat="true" ht="17" customHeight="true" spans="1:6">
      <c r="A271" s="200">
        <v>2020899</v>
      </c>
      <c r="B271" s="200" t="s">
        <v>499</v>
      </c>
      <c r="C271" s="58">
        <v>0</v>
      </c>
      <c r="D271" s="58">
        <v>0</v>
      </c>
      <c r="E271" s="58">
        <f t="shared" si="8"/>
        <v>0</v>
      </c>
      <c r="F271" s="26" t="str">
        <f t="shared" si="9"/>
        <v/>
      </c>
    </row>
    <row r="272" s="51" customFormat="true" spans="1:6">
      <c r="A272" s="200">
        <v>20299</v>
      </c>
      <c r="B272" s="202" t="s">
        <v>500</v>
      </c>
      <c r="C272" s="201">
        <f>C273</f>
        <v>0</v>
      </c>
      <c r="D272" s="201"/>
      <c r="E272" s="201">
        <f t="shared" si="8"/>
        <v>0</v>
      </c>
      <c r="F272" s="24" t="str">
        <f t="shared" si="9"/>
        <v/>
      </c>
    </row>
    <row r="273" s="191" customFormat="true" ht="17" customHeight="true" spans="1:6">
      <c r="A273" s="200">
        <v>2029999</v>
      </c>
      <c r="B273" s="200" t="s">
        <v>501</v>
      </c>
      <c r="C273" s="58">
        <v>0</v>
      </c>
      <c r="D273" s="58">
        <v>0</v>
      </c>
      <c r="E273" s="58">
        <f t="shared" si="8"/>
        <v>0</v>
      </c>
      <c r="F273" s="26" t="str">
        <f t="shared" si="9"/>
        <v/>
      </c>
    </row>
    <row r="274" s="51" customFormat="true" spans="1:6">
      <c r="A274" s="202">
        <v>203</v>
      </c>
      <c r="B274" s="202" t="s">
        <v>502</v>
      </c>
      <c r="C274" s="201">
        <f>SUM(C275,C279,C281,C283,C291)</f>
        <v>130</v>
      </c>
      <c r="D274" s="201">
        <f>SUM(D275,D279,D281,D283,D291)</f>
        <v>216</v>
      </c>
      <c r="E274" s="201">
        <f t="shared" si="8"/>
        <v>86</v>
      </c>
      <c r="F274" s="24">
        <f t="shared" si="9"/>
        <v>66.2</v>
      </c>
    </row>
    <row r="275" s="51" customFormat="true" spans="1:6">
      <c r="A275" s="200">
        <v>20301</v>
      </c>
      <c r="B275" s="202" t="s">
        <v>503</v>
      </c>
      <c r="C275" s="201">
        <f>SUM(C276:C278)</f>
        <v>0</v>
      </c>
      <c r="D275" s="201"/>
      <c r="E275" s="201">
        <f t="shared" si="8"/>
        <v>0</v>
      </c>
      <c r="F275" s="24" t="str">
        <f t="shared" si="9"/>
        <v/>
      </c>
    </row>
    <row r="276" s="191" customFormat="true" ht="17" customHeight="true" spans="1:6">
      <c r="A276" s="200">
        <v>2030101</v>
      </c>
      <c r="B276" s="200" t="s">
        <v>504</v>
      </c>
      <c r="C276" s="58">
        <v>0</v>
      </c>
      <c r="D276" s="58">
        <v>0</v>
      </c>
      <c r="E276" s="58">
        <f t="shared" si="8"/>
        <v>0</v>
      </c>
      <c r="F276" s="26" t="str">
        <f t="shared" si="9"/>
        <v/>
      </c>
    </row>
    <row r="277" s="191" customFormat="true" ht="17" customHeight="true" spans="1:6">
      <c r="A277" s="200">
        <v>2030102</v>
      </c>
      <c r="B277" s="200" t="s">
        <v>505</v>
      </c>
      <c r="C277" s="58">
        <v>0</v>
      </c>
      <c r="D277" s="58">
        <v>0</v>
      </c>
      <c r="E277" s="58">
        <f t="shared" si="8"/>
        <v>0</v>
      </c>
      <c r="F277" s="26" t="str">
        <f t="shared" si="9"/>
        <v/>
      </c>
    </row>
    <row r="278" s="191" customFormat="true" ht="17" customHeight="true" spans="1:6">
      <c r="A278" s="200">
        <v>2030199</v>
      </c>
      <c r="B278" s="200" t="s">
        <v>506</v>
      </c>
      <c r="C278" s="58">
        <v>0</v>
      </c>
      <c r="D278" s="58">
        <v>0</v>
      </c>
      <c r="E278" s="58">
        <f t="shared" si="8"/>
        <v>0</v>
      </c>
      <c r="F278" s="26" t="str">
        <f t="shared" si="9"/>
        <v/>
      </c>
    </row>
    <row r="279" s="51" customFormat="true" spans="1:6">
      <c r="A279" s="200">
        <v>20304</v>
      </c>
      <c r="B279" s="202" t="s">
        <v>507</v>
      </c>
      <c r="C279" s="201">
        <f>C280</f>
        <v>0</v>
      </c>
      <c r="D279" s="201"/>
      <c r="E279" s="201">
        <f t="shared" si="8"/>
        <v>0</v>
      </c>
      <c r="F279" s="24" t="str">
        <f t="shared" si="9"/>
        <v/>
      </c>
    </row>
    <row r="280" s="191" customFormat="true" ht="17" customHeight="true" spans="1:6">
      <c r="A280" s="200">
        <v>2030401</v>
      </c>
      <c r="B280" s="200" t="s">
        <v>508</v>
      </c>
      <c r="C280" s="58">
        <v>0</v>
      </c>
      <c r="D280" s="58">
        <v>0</v>
      </c>
      <c r="E280" s="58">
        <f t="shared" si="8"/>
        <v>0</v>
      </c>
      <c r="F280" s="26" t="str">
        <f t="shared" si="9"/>
        <v/>
      </c>
    </row>
    <row r="281" s="51" customFormat="true" spans="1:6">
      <c r="A281" s="200">
        <v>20305</v>
      </c>
      <c r="B281" s="202" t="s">
        <v>509</v>
      </c>
      <c r="C281" s="201">
        <f>C282</f>
        <v>0</v>
      </c>
      <c r="D281" s="201"/>
      <c r="E281" s="201">
        <f t="shared" si="8"/>
        <v>0</v>
      </c>
      <c r="F281" s="24" t="str">
        <f t="shared" si="9"/>
        <v/>
      </c>
    </row>
    <row r="282" s="191" customFormat="true" ht="17" customHeight="true" spans="1:6">
      <c r="A282" s="200">
        <v>2030501</v>
      </c>
      <c r="B282" s="200" t="s">
        <v>510</v>
      </c>
      <c r="C282" s="58">
        <v>0</v>
      </c>
      <c r="D282" s="58">
        <v>0</v>
      </c>
      <c r="E282" s="58">
        <f t="shared" si="8"/>
        <v>0</v>
      </c>
      <c r="F282" s="26" t="str">
        <f t="shared" si="9"/>
        <v/>
      </c>
    </row>
    <row r="283" s="51" customFormat="true" spans="1:6">
      <c r="A283" s="200">
        <v>20306</v>
      </c>
      <c r="B283" s="202" t="s">
        <v>511</v>
      </c>
      <c r="C283" s="201">
        <f>SUM(C284:C290)</f>
        <v>130</v>
      </c>
      <c r="D283" s="201">
        <v>214</v>
      </c>
      <c r="E283" s="201">
        <f t="shared" si="8"/>
        <v>84</v>
      </c>
      <c r="F283" s="24">
        <f t="shared" si="9"/>
        <v>64.6</v>
      </c>
    </row>
    <row r="284" s="191" customFormat="true" ht="17" customHeight="true" spans="1:6">
      <c r="A284" s="200">
        <v>2030601</v>
      </c>
      <c r="B284" s="200" t="s">
        <v>512</v>
      </c>
      <c r="C284" s="58">
        <v>59</v>
      </c>
      <c r="D284" s="58">
        <v>70</v>
      </c>
      <c r="E284" s="58">
        <f t="shared" si="8"/>
        <v>11</v>
      </c>
      <c r="F284" s="26">
        <f t="shared" si="9"/>
        <v>18.6</v>
      </c>
    </row>
    <row r="285" s="191" customFormat="true" ht="17" customHeight="true" spans="1:6">
      <c r="A285" s="200">
        <v>2030602</v>
      </c>
      <c r="B285" s="200" t="s">
        <v>513</v>
      </c>
      <c r="C285" s="58">
        <v>0</v>
      </c>
      <c r="D285" s="58">
        <v>0</v>
      </c>
      <c r="E285" s="58">
        <f t="shared" si="8"/>
        <v>0</v>
      </c>
      <c r="F285" s="26" t="str">
        <f t="shared" si="9"/>
        <v/>
      </c>
    </row>
    <row r="286" s="191" customFormat="true" ht="17" customHeight="true" spans="1:6">
      <c r="A286" s="200">
        <v>2030603</v>
      </c>
      <c r="B286" s="200" t="s">
        <v>514</v>
      </c>
      <c r="C286" s="58">
        <v>0</v>
      </c>
      <c r="D286" s="58">
        <v>0</v>
      </c>
      <c r="E286" s="58">
        <f t="shared" si="8"/>
        <v>0</v>
      </c>
      <c r="F286" s="26" t="str">
        <f t="shared" si="9"/>
        <v/>
      </c>
    </row>
    <row r="287" s="191" customFormat="true" ht="17" customHeight="true" spans="1:6">
      <c r="A287" s="200">
        <v>2030604</v>
      </c>
      <c r="B287" s="200" t="s">
        <v>515</v>
      </c>
      <c r="C287" s="58">
        <v>0</v>
      </c>
      <c r="D287" s="58">
        <v>0</v>
      </c>
      <c r="E287" s="58">
        <f t="shared" si="8"/>
        <v>0</v>
      </c>
      <c r="F287" s="26" t="str">
        <f t="shared" si="9"/>
        <v/>
      </c>
    </row>
    <row r="288" s="191" customFormat="true" ht="17" customHeight="true" spans="1:6">
      <c r="A288" s="200">
        <v>2030607</v>
      </c>
      <c r="B288" s="200" t="s">
        <v>516</v>
      </c>
      <c r="C288" s="58">
        <v>66</v>
      </c>
      <c r="D288" s="58">
        <v>142</v>
      </c>
      <c r="E288" s="58">
        <f t="shared" si="8"/>
        <v>76</v>
      </c>
      <c r="F288" s="26">
        <f t="shared" si="9"/>
        <v>115.2</v>
      </c>
    </row>
    <row r="289" s="191" customFormat="true" ht="17" customHeight="true" spans="1:6">
      <c r="A289" s="200">
        <v>2030608</v>
      </c>
      <c r="B289" s="200" t="s">
        <v>517</v>
      </c>
      <c r="C289" s="58">
        <v>0</v>
      </c>
      <c r="D289" s="58">
        <v>0</v>
      </c>
      <c r="E289" s="58">
        <f t="shared" si="8"/>
        <v>0</v>
      </c>
      <c r="F289" s="26" t="str">
        <f t="shared" si="9"/>
        <v/>
      </c>
    </row>
    <row r="290" s="191" customFormat="true" ht="17" customHeight="true" spans="1:6">
      <c r="A290" s="200">
        <v>2030699</v>
      </c>
      <c r="B290" s="200" t="s">
        <v>518</v>
      </c>
      <c r="C290" s="58">
        <v>5</v>
      </c>
      <c r="D290" s="58">
        <v>2</v>
      </c>
      <c r="E290" s="58">
        <f t="shared" si="8"/>
        <v>-3</v>
      </c>
      <c r="F290" s="26">
        <f t="shared" si="9"/>
        <v>-60</v>
      </c>
    </row>
    <row r="291" s="51" customFormat="true" spans="1:6">
      <c r="A291" s="200">
        <v>20399</v>
      </c>
      <c r="B291" s="202" t="s">
        <v>519</v>
      </c>
      <c r="C291" s="201">
        <f>C292</f>
        <v>0</v>
      </c>
      <c r="D291" s="201">
        <v>2</v>
      </c>
      <c r="E291" s="201">
        <f t="shared" si="8"/>
        <v>2</v>
      </c>
      <c r="F291" s="24" t="str">
        <f t="shared" si="9"/>
        <v/>
      </c>
    </row>
    <row r="292" s="191" customFormat="true" ht="17" customHeight="true" spans="1:6">
      <c r="A292" s="200">
        <v>2039999</v>
      </c>
      <c r="B292" s="200" t="s">
        <v>520</v>
      </c>
      <c r="C292" s="58">
        <v>0</v>
      </c>
      <c r="D292" s="58">
        <v>2</v>
      </c>
      <c r="E292" s="58">
        <f t="shared" si="8"/>
        <v>2</v>
      </c>
      <c r="F292" s="26" t="str">
        <f t="shared" si="9"/>
        <v/>
      </c>
    </row>
    <row r="293" s="51" customFormat="true" spans="1:6">
      <c r="A293" s="202">
        <v>204</v>
      </c>
      <c r="B293" s="202" t="s">
        <v>521</v>
      </c>
      <c r="C293" s="201">
        <f>SUM(C294,C297,C308,C315,C323,C332,C346,C356,C366,C374,C380)</f>
        <v>9536</v>
      </c>
      <c r="D293" s="201">
        <f>SUM(D294,D297,D308,D315,D323,D332,D346,D356,D366,D374,D380)</f>
        <v>12976</v>
      </c>
      <c r="E293" s="201">
        <f t="shared" si="8"/>
        <v>3440</v>
      </c>
      <c r="F293" s="24">
        <f t="shared" si="9"/>
        <v>36.1</v>
      </c>
    </row>
    <row r="294" s="51" customFormat="true" spans="1:6">
      <c r="A294" s="200">
        <v>20401</v>
      </c>
      <c r="B294" s="202" t="s">
        <v>522</v>
      </c>
      <c r="C294" s="201">
        <f>SUM(C295:C296)</f>
        <v>23</v>
      </c>
      <c r="D294" s="201">
        <v>11</v>
      </c>
      <c r="E294" s="201">
        <f t="shared" si="8"/>
        <v>-12</v>
      </c>
      <c r="F294" s="24">
        <f t="shared" si="9"/>
        <v>-52.2</v>
      </c>
    </row>
    <row r="295" s="191" customFormat="true" ht="17" customHeight="true" spans="1:6">
      <c r="A295" s="200">
        <v>2040101</v>
      </c>
      <c r="B295" s="200" t="s">
        <v>523</v>
      </c>
      <c r="C295" s="58">
        <v>9</v>
      </c>
      <c r="D295" s="58">
        <v>11</v>
      </c>
      <c r="E295" s="58">
        <f t="shared" si="8"/>
        <v>2</v>
      </c>
      <c r="F295" s="26">
        <f t="shared" si="9"/>
        <v>22.2</v>
      </c>
    </row>
    <row r="296" s="191" customFormat="true" ht="17" customHeight="true" spans="1:6">
      <c r="A296" s="200">
        <v>2040199</v>
      </c>
      <c r="B296" s="200" t="s">
        <v>524</v>
      </c>
      <c r="C296" s="58">
        <v>14</v>
      </c>
      <c r="D296" s="58">
        <v>0</v>
      </c>
      <c r="E296" s="58">
        <f t="shared" si="8"/>
        <v>-14</v>
      </c>
      <c r="F296" s="26">
        <f t="shared" si="9"/>
        <v>-100</v>
      </c>
    </row>
    <row r="297" s="51" customFormat="true" spans="1:6">
      <c r="A297" s="200">
        <v>20402</v>
      </c>
      <c r="B297" s="202" t="s">
        <v>525</v>
      </c>
      <c r="C297" s="201">
        <f>SUM(C298:C307)</f>
        <v>7786</v>
      </c>
      <c r="D297" s="201">
        <v>10593</v>
      </c>
      <c r="E297" s="201">
        <f t="shared" si="8"/>
        <v>2807</v>
      </c>
      <c r="F297" s="24">
        <f t="shared" si="9"/>
        <v>36.1</v>
      </c>
    </row>
    <row r="298" s="191" customFormat="true" ht="17" customHeight="true" spans="1:6">
      <c r="A298" s="200">
        <v>2040201</v>
      </c>
      <c r="B298" s="200" t="s">
        <v>345</v>
      </c>
      <c r="C298" s="58">
        <v>4658</v>
      </c>
      <c r="D298" s="58">
        <v>7065</v>
      </c>
      <c r="E298" s="58">
        <f t="shared" si="8"/>
        <v>2407</v>
      </c>
      <c r="F298" s="26">
        <f t="shared" si="9"/>
        <v>51.7</v>
      </c>
    </row>
    <row r="299" s="191" customFormat="true" ht="17" customHeight="true" spans="1:6">
      <c r="A299" s="200">
        <v>2040202</v>
      </c>
      <c r="B299" s="200" t="s">
        <v>346</v>
      </c>
      <c r="C299" s="58">
        <v>1951</v>
      </c>
      <c r="D299" s="58">
        <v>1244</v>
      </c>
      <c r="E299" s="58">
        <f t="shared" si="8"/>
        <v>-707</v>
      </c>
      <c r="F299" s="26">
        <f t="shared" si="9"/>
        <v>-36.2</v>
      </c>
    </row>
    <row r="300" s="191" customFormat="true" ht="17" customHeight="true" spans="1:6">
      <c r="A300" s="200">
        <v>2040203</v>
      </c>
      <c r="B300" s="200" t="s">
        <v>347</v>
      </c>
      <c r="C300" s="58">
        <v>0</v>
      </c>
      <c r="D300" s="58">
        <v>0</v>
      </c>
      <c r="E300" s="58">
        <f t="shared" si="8"/>
        <v>0</v>
      </c>
      <c r="F300" s="26" t="str">
        <f t="shared" si="9"/>
        <v/>
      </c>
    </row>
    <row r="301" s="191" customFormat="true" ht="17" customHeight="true" spans="1:6">
      <c r="A301" s="200">
        <v>2040219</v>
      </c>
      <c r="B301" s="200" t="s">
        <v>386</v>
      </c>
      <c r="C301" s="58">
        <v>107</v>
      </c>
      <c r="D301" s="58">
        <v>183</v>
      </c>
      <c r="E301" s="58">
        <f t="shared" si="8"/>
        <v>76</v>
      </c>
      <c r="F301" s="26">
        <f t="shared" si="9"/>
        <v>71</v>
      </c>
    </row>
    <row r="302" s="191" customFormat="true" ht="17" customHeight="true" spans="1:6">
      <c r="A302" s="200">
        <v>2040220</v>
      </c>
      <c r="B302" s="200" t="s">
        <v>526</v>
      </c>
      <c r="C302" s="58">
        <v>669</v>
      </c>
      <c r="D302" s="58">
        <v>1375</v>
      </c>
      <c r="E302" s="58">
        <f t="shared" si="8"/>
        <v>706</v>
      </c>
      <c r="F302" s="26">
        <f t="shared" si="9"/>
        <v>105.5</v>
      </c>
    </row>
    <row r="303" s="191" customFormat="true" ht="17" customHeight="true" spans="1:6">
      <c r="A303" s="200">
        <v>2040221</v>
      </c>
      <c r="B303" s="200" t="s">
        <v>527</v>
      </c>
      <c r="C303" s="58">
        <v>4</v>
      </c>
      <c r="D303" s="58">
        <v>0</v>
      </c>
      <c r="E303" s="58">
        <f t="shared" si="8"/>
        <v>-4</v>
      </c>
      <c r="F303" s="26">
        <f t="shared" si="9"/>
        <v>-100</v>
      </c>
    </row>
    <row r="304" s="191" customFormat="true" ht="17" customHeight="true" spans="1:6">
      <c r="A304" s="200">
        <v>2040222</v>
      </c>
      <c r="B304" s="200" t="s">
        <v>528</v>
      </c>
      <c r="C304" s="58">
        <v>0</v>
      </c>
      <c r="D304" s="58">
        <v>0</v>
      </c>
      <c r="E304" s="58">
        <f t="shared" si="8"/>
        <v>0</v>
      </c>
      <c r="F304" s="26" t="str">
        <f t="shared" si="9"/>
        <v/>
      </c>
    </row>
    <row r="305" s="191" customFormat="true" ht="17" customHeight="true" spans="1:6">
      <c r="A305" s="200">
        <v>2040223</v>
      </c>
      <c r="B305" s="200" t="s">
        <v>529</v>
      </c>
      <c r="C305" s="58">
        <v>0</v>
      </c>
      <c r="D305" s="58">
        <v>0</v>
      </c>
      <c r="E305" s="58">
        <f t="shared" si="8"/>
        <v>0</v>
      </c>
      <c r="F305" s="26" t="str">
        <f t="shared" si="9"/>
        <v/>
      </c>
    </row>
    <row r="306" s="191" customFormat="true" ht="17" customHeight="true" spans="1:6">
      <c r="A306" s="200">
        <v>2040250</v>
      </c>
      <c r="B306" s="200" t="s">
        <v>354</v>
      </c>
      <c r="C306" s="58">
        <v>31</v>
      </c>
      <c r="D306" s="58">
        <v>560</v>
      </c>
      <c r="E306" s="58">
        <f t="shared" si="8"/>
        <v>529</v>
      </c>
      <c r="F306" s="26">
        <f t="shared" si="9"/>
        <v>1706.5</v>
      </c>
    </row>
    <row r="307" s="191" customFormat="true" ht="17" customHeight="true" spans="1:6">
      <c r="A307" s="200">
        <v>2040299</v>
      </c>
      <c r="B307" s="200" t="s">
        <v>530</v>
      </c>
      <c r="C307" s="58">
        <v>366</v>
      </c>
      <c r="D307" s="58">
        <v>166</v>
      </c>
      <c r="E307" s="58">
        <f t="shared" si="8"/>
        <v>-200</v>
      </c>
      <c r="F307" s="26">
        <f t="shared" si="9"/>
        <v>-54.6</v>
      </c>
    </row>
    <row r="308" s="51" customFormat="true" spans="1:6">
      <c r="A308" s="200">
        <v>20403</v>
      </c>
      <c r="B308" s="202" t="s">
        <v>531</v>
      </c>
      <c r="C308" s="201">
        <f>SUM(C309:C314)</f>
        <v>229</v>
      </c>
      <c r="D308" s="201"/>
      <c r="E308" s="201">
        <f t="shared" si="8"/>
        <v>-229</v>
      </c>
      <c r="F308" s="24">
        <f t="shared" si="9"/>
        <v>-100</v>
      </c>
    </row>
    <row r="309" s="191" customFormat="true" ht="17" customHeight="true" spans="1:6">
      <c r="A309" s="200">
        <v>2040301</v>
      </c>
      <c r="B309" s="200" t="s">
        <v>345</v>
      </c>
      <c r="C309" s="58">
        <v>0</v>
      </c>
      <c r="D309" s="58">
        <v>0</v>
      </c>
      <c r="E309" s="58">
        <f t="shared" si="8"/>
        <v>0</v>
      </c>
      <c r="F309" s="26" t="str">
        <f t="shared" si="9"/>
        <v/>
      </c>
    </row>
    <row r="310" s="191" customFormat="true" ht="17" customHeight="true" spans="1:6">
      <c r="A310" s="200">
        <v>2040302</v>
      </c>
      <c r="B310" s="200" t="s">
        <v>346</v>
      </c>
      <c r="C310" s="58">
        <v>0</v>
      </c>
      <c r="D310" s="58">
        <v>0</v>
      </c>
      <c r="E310" s="58">
        <f t="shared" si="8"/>
        <v>0</v>
      </c>
      <c r="F310" s="26" t="str">
        <f t="shared" si="9"/>
        <v/>
      </c>
    </row>
    <row r="311" s="191" customFormat="true" ht="17" customHeight="true" spans="1:6">
      <c r="A311" s="200">
        <v>2040303</v>
      </c>
      <c r="B311" s="200" t="s">
        <v>347</v>
      </c>
      <c r="C311" s="58">
        <v>0</v>
      </c>
      <c r="D311" s="58">
        <v>0</v>
      </c>
      <c r="E311" s="58">
        <f t="shared" si="8"/>
        <v>0</v>
      </c>
      <c r="F311" s="26" t="str">
        <f t="shared" si="9"/>
        <v/>
      </c>
    </row>
    <row r="312" s="191" customFormat="true" ht="17" customHeight="true" spans="1:6">
      <c r="A312" s="200">
        <v>2040304</v>
      </c>
      <c r="B312" s="200" t="s">
        <v>532</v>
      </c>
      <c r="C312" s="58">
        <v>229</v>
      </c>
      <c r="D312" s="58">
        <v>0</v>
      </c>
      <c r="E312" s="58">
        <f t="shared" si="8"/>
        <v>-229</v>
      </c>
      <c r="F312" s="26">
        <f t="shared" si="9"/>
        <v>-100</v>
      </c>
    </row>
    <row r="313" s="191" customFormat="true" ht="17" customHeight="true" spans="1:6">
      <c r="A313" s="200">
        <v>2040350</v>
      </c>
      <c r="B313" s="200" t="s">
        <v>354</v>
      </c>
      <c r="C313" s="58">
        <v>0</v>
      </c>
      <c r="D313" s="58">
        <v>0</v>
      </c>
      <c r="E313" s="58">
        <f t="shared" si="8"/>
        <v>0</v>
      </c>
      <c r="F313" s="26" t="str">
        <f t="shared" si="9"/>
        <v/>
      </c>
    </row>
    <row r="314" s="191" customFormat="true" ht="17" customHeight="true" spans="1:6">
      <c r="A314" s="200">
        <v>2040399</v>
      </c>
      <c r="B314" s="200" t="s">
        <v>533</v>
      </c>
      <c r="C314" s="58">
        <v>0</v>
      </c>
      <c r="D314" s="58">
        <v>0</v>
      </c>
      <c r="E314" s="58">
        <f t="shared" si="8"/>
        <v>0</v>
      </c>
      <c r="F314" s="26" t="str">
        <f t="shared" si="9"/>
        <v/>
      </c>
    </row>
    <row r="315" s="51" customFormat="true" spans="1:6">
      <c r="A315" s="200">
        <v>20404</v>
      </c>
      <c r="B315" s="202" t="s">
        <v>534</v>
      </c>
      <c r="C315" s="201">
        <f>SUM(C316:C322)</f>
        <v>151</v>
      </c>
      <c r="D315" s="201">
        <v>336</v>
      </c>
      <c r="E315" s="201">
        <f t="shared" si="8"/>
        <v>185</v>
      </c>
      <c r="F315" s="24">
        <f t="shared" si="9"/>
        <v>122.5</v>
      </c>
    </row>
    <row r="316" s="191" customFormat="true" ht="17" customHeight="true" spans="1:6">
      <c r="A316" s="200">
        <v>2040401</v>
      </c>
      <c r="B316" s="200" t="s">
        <v>345</v>
      </c>
      <c r="C316" s="58">
        <v>142</v>
      </c>
      <c r="D316" s="58">
        <v>336</v>
      </c>
      <c r="E316" s="58">
        <f t="shared" si="8"/>
        <v>194</v>
      </c>
      <c r="F316" s="26">
        <f t="shared" si="9"/>
        <v>136.6</v>
      </c>
    </row>
    <row r="317" s="191" customFormat="true" ht="17" customHeight="true" spans="1:6">
      <c r="A317" s="200">
        <v>2040402</v>
      </c>
      <c r="B317" s="200" t="s">
        <v>346</v>
      </c>
      <c r="C317" s="58">
        <v>0</v>
      </c>
      <c r="D317" s="58">
        <v>0</v>
      </c>
      <c r="E317" s="58">
        <f t="shared" si="8"/>
        <v>0</v>
      </c>
      <c r="F317" s="26" t="str">
        <f t="shared" si="9"/>
        <v/>
      </c>
    </row>
    <row r="318" s="191" customFormat="true" ht="17" customHeight="true" spans="1:6">
      <c r="A318" s="200">
        <v>2040403</v>
      </c>
      <c r="B318" s="200" t="s">
        <v>347</v>
      </c>
      <c r="C318" s="58">
        <v>0</v>
      </c>
      <c r="D318" s="58">
        <v>0</v>
      </c>
      <c r="E318" s="58">
        <f t="shared" si="8"/>
        <v>0</v>
      </c>
      <c r="F318" s="26" t="str">
        <f t="shared" si="9"/>
        <v/>
      </c>
    </row>
    <row r="319" s="191" customFormat="true" ht="17" customHeight="true" spans="1:6">
      <c r="A319" s="200">
        <v>2040409</v>
      </c>
      <c r="B319" s="200" t="s">
        <v>535</v>
      </c>
      <c r="C319" s="58">
        <v>0</v>
      </c>
      <c r="D319" s="58">
        <v>0</v>
      </c>
      <c r="E319" s="58">
        <f t="shared" si="8"/>
        <v>0</v>
      </c>
      <c r="F319" s="26" t="str">
        <f t="shared" si="9"/>
        <v/>
      </c>
    </row>
    <row r="320" s="191" customFormat="true" ht="17" customHeight="true" spans="1:6">
      <c r="A320" s="200">
        <v>2040410</v>
      </c>
      <c r="B320" s="200" t="s">
        <v>536</v>
      </c>
      <c r="C320" s="58">
        <v>0</v>
      </c>
      <c r="D320" s="58">
        <v>0</v>
      </c>
      <c r="E320" s="58">
        <f t="shared" si="8"/>
        <v>0</v>
      </c>
      <c r="F320" s="26" t="str">
        <f t="shared" si="9"/>
        <v/>
      </c>
    </row>
    <row r="321" s="191" customFormat="true" ht="17" customHeight="true" spans="1:6">
      <c r="A321" s="200">
        <v>2040450</v>
      </c>
      <c r="B321" s="200" t="s">
        <v>354</v>
      </c>
      <c r="C321" s="58">
        <v>0</v>
      </c>
      <c r="D321" s="58">
        <v>0</v>
      </c>
      <c r="E321" s="58">
        <f t="shared" si="8"/>
        <v>0</v>
      </c>
      <c r="F321" s="26" t="str">
        <f t="shared" si="9"/>
        <v/>
      </c>
    </row>
    <row r="322" s="191" customFormat="true" ht="17" customHeight="true" spans="1:6">
      <c r="A322" s="200">
        <v>2040499</v>
      </c>
      <c r="B322" s="200" t="s">
        <v>537</v>
      </c>
      <c r="C322" s="58">
        <v>9</v>
      </c>
      <c r="D322" s="58">
        <v>0</v>
      </c>
      <c r="E322" s="58">
        <f t="shared" si="8"/>
        <v>-9</v>
      </c>
      <c r="F322" s="26">
        <f t="shared" si="9"/>
        <v>-100</v>
      </c>
    </row>
    <row r="323" s="51" customFormat="true" spans="1:6">
      <c r="A323" s="200">
        <v>20405</v>
      </c>
      <c r="B323" s="202" t="s">
        <v>538</v>
      </c>
      <c r="C323" s="201">
        <v>395</v>
      </c>
      <c r="D323" s="201">
        <v>668</v>
      </c>
      <c r="E323" s="201">
        <f t="shared" si="8"/>
        <v>273</v>
      </c>
      <c r="F323" s="24">
        <f t="shared" si="9"/>
        <v>69.1</v>
      </c>
    </row>
    <row r="324" s="191" customFormat="true" ht="17" customHeight="true" spans="1:6">
      <c r="A324" s="200">
        <v>2040501</v>
      </c>
      <c r="B324" s="200" t="s">
        <v>345</v>
      </c>
      <c r="C324" s="58">
        <v>298</v>
      </c>
      <c r="D324" s="58">
        <v>668</v>
      </c>
      <c r="E324" s="58">
        <f t="shared" ref="E324:E387" si="10">D324-C324</f>
        <v>370</v>
      </c>
      <c r="F324" s="26">
        <f t="shared" ref="F324:F387" si="11">IF(C324&lt;&gt;0,ROUND(100*(D324/C324-1),1),"")</f>
        <v>124.2</v>
      </c>
    </row>
    <row r="325" s="191" customFormat="true" ht="17" customHeight="true" spans="1:6">
      <c r="A325" s="200">
        <v>2040502</v>
      </c>
      <c r="B325" s="200" t="s">
        <v>346</v>
      </c>
      <c r="C325" s="58">
        <v>0</v>
      </c>
      <c r="D325" s="58">
        <v>0</v>
      </c>
      <c r="E325" s="58">
        <f t="shared" si="10"/>
        <v>0</v>
      </c>
      <c r="F325" s="26" t="str">
        <f t="shared" si="11"/>
        <v/>
      </c>
    </row>
    <row r="326" s="191" customFormat="true" ht="17" customHeight="true" spans="1:6">
      <c r="A326" s="200">
        <v>2040503</v>
      </c>
      <c r="B326" s="200" t="s">
        <v>347</v>
      </c>
      <c r="C326" s="58">
        <v>0</v>
      </c>
      <c r="D326" s="58">
        <v>0</v>
      </c>
      <c r="E326" s="58">
        <f t="shared" si="10"/>
        <v>0</v>
      </c>
      <c r="F326" s="26" t="str">
        <f t="shared" si="11"/>
        <v/>
      </c>
    </row>
    <row r="327" s="191" customFormat="true" ht="17" customHeight="true" spans="1:6">
      <c r="A327" s="200">
        <v>2040504</v>
      </c>
      <c r="B327" s="200" t="s">
        <v>539</v>
      </c>
      <c r="C327" s="58">
        <v>0</v>
      </c>
      <c r="D327" s="58">
        <v>0</v>
      </c>
      <c r="E327" s="58">
        <f t="shared" si="10"/>
        <v>0</v>
      </c>
      <c r="F327" s="26" t="str">
        <f t="shared" si="11"/>
        <v/>
      </c>
    </row>
    <row r="328" s="191" customFormat="true" ht="17" customHeight="true" spans="1:6">
      <c r="A328" s="200">
        <v>2040505</v>
      </c>
      <c r="B328" s="200" t="s">
        <v>540</v>
      </c>
      <c r="C328" s="58">
        <v>0</v>
      </c>
      <c r="D328" s="58">
        <v>0</v>
      </c>
      <c r="E328" s="58">
        <f t="shared" si="10"/>
        <v>0</v>
      </c>
      <c r="F328" s="26" t="str">
        <f t="shared" si="11"/>
        <v/>
      </c>
    </row>
    <row r="329" s="191" customFormat="true" ht="17" customHeight="true" spans="1:6">
      <c r="A329" s="200">
        <v>2040506</v>
      </c>
      <c r="B329" s="200" t="s">
        <v>541</v>
      </c>
      <c r="C329" s="58">
        <v>90</v>
      </c>
      <c r="D329" s="58">
        <v>0</v>
      </c>
      <c r="E329" s="58">
        <f t="shared" si="10"/>
        <v>-90</v>
      </c>
      <c r="F329" s="26">
        <f t="shared" si="11"/>
        <v>-100</v>
      </c>
    </row>
    <row r="330" s="191" customFormat="true" ht="17" customHeight="true" spans="1:6">
      <c r="A330" s="200">
        <v>2040550</v>
      </c>
      <c r="B330" s="200" t="s">
        <v>354</v>
      </c>
      <c r="C330" s="58">
        <v>0</v>
      </c>
      <c r="D330" s="58">
        <v>0</v>
      </c>
      <c r="E330" s="58">
        <f t="shared" si="10"/>
        <v>0</v>
      </c>
      <c r="F330" s="26" t="str">
        <f t="shared" si="11"/>
        <v/>
      </c>
    </row>
    <row r="331" s="191" customFormat="true" ht="17" customHeight="true" spans="1:6">
      <c r="A331" s="200">
        <v>2040599</v>
      </c>
      <c r="B331" s="200" t="s">
        <v>542</v>
      </c>
      <c r="C331" s="58">
        <v>7</v>
      </c>
      <c r="D331" s="58">
        <v>0</v>
      </c>
      <c r="E331" s="58">
        <f t="shared" si="10"/>
        <v>-7</v>
      </c>
      <c r="F331" s="26">
        <f t="shared" si="11"/>
        <v>-100</v>
      </c>
    </row>
    <row r="332" s="51" customFormat="true" spans="1:6">
      <c r="A332" s="200">
        <v>20406</v>
      </c>
      <c r="B332" s="202" t="s">
        <v>543</v>
      </c>
      <c r="C332" s="201">
        <v>952</v>
      </c>
      <c r="D332" s="201">
        <v>1355</v>
      </c>
      <c r="E332" s="201">
        <f t="shared" si="10"/>
        <v>403</v>
      </c>
      <c r="F332" s="24">
        <f t="shared" si="11"/>
        <v>42.3</v>
      </c>
    </row>
    <row r="333" s="191" customFormat="true" ht="17" customHeight="true" spans="1:6">
      <c r="A333" s="200">
        <v>2040601</v>
      </c>
      <c r="B333" s="200" t="s">
        <v>345</v>
      </c>
      <c r="C333" s="58">
        <v>754</v>
      </c>
      <c r="D333" s="58">
        <v>1074</v>
      </c>
      <c r="E333" s="58">
        <f t="shared" si="10"/>
        <v>320</v>
      </c>
      <c r="F333" s="26">
        <f t="shared" si="11"/>
        <v>42.4</v>
      </c>
    </row>
    <row r="334" s="191" customFormat="true" ht="17" customHeight="true" spans="1:6">
      <c r="A334" s="200">
        <v>2040602</v>
      </c>
      <c r="B334" s="200" t="s">
        <v>346</v>
      </c>
      <c r="C334" s="58">
        <v>123</v>
      </c>
      <c r="D334" s="58">
        <v>0</v>
      </c>
      <c r="E334" s="58">
        <f t="shared" si="10"/>
        <v>-123</v>
      </c>
      <c r="F334" s="26">
        <f t="shared" si="11"/>
        <v>-100</v>
      </c>
    </row>
    <row r="335" s="191" customFormat="true" ht="17" customHeight="true" spans="1:6">
      <c r="A335" s="200">
        <v>2040603</v>
      </c>
      <c r="B335" s="200" t="s">
        <v>347</v>
      </c>
      <c r="C335" s="58">
        <v>0</v>
      </c>
      <c r="D335" s="58">
        <v>0</v>
      </c>
      <c r="E335" s="58">
        <f t="shared" si="10"/>
        <v>0</v>
      </c>
      <c r="F335" s="26" t="str">
        <f t="shared" si="11"/>
        <v/>
      </c>
    </row>
    <row r="336" s="191" customFormat="true" ht="17" customHeight="true" spans="1:6">
      <c r="A336" s="200">
        <v>2040604</v>
      </c>
      <c r="B336" s="200" t="s">
        <v>544</v>
      </c>
      <c r="C336" s="58">
        <v>0</v>
      </c>
      <c r="D336" s="58">
        <v>11</v>
      </c>
      <c r="E336" s="58">
        <f t="shared" si="10"/>
        <v>11</v>
      </c>
      <c r="F336" s="26" t="str">
        <f t="shared" si="11"/>
        <v/>
      </c>
    </row>
    <row r="337" s="191" customFormat="true" ht="17" customHeight="true" spans="1:6">
      <c r="A337" s="200">
        <v>2040605</v>
      </c>
      <c r="B337" s="200" t="s">
        <v>545</v>
      </c>
      <c r="C337" s="58">
        <v>8</v>
      </c>
      <c r="D337" s="58">
        <v>0</v>
      </c>
      <c r="E337" s="58">
        <f t="shared" si="10"/>
        <v>-8</v>
      </c>
      <c r="F337" s="26">
        <f t="shared" si="11"/>
        <v>-100</v>
      </c>
    </row>
    <row r="338" s="191" customFormat="true" ht="17" customHeight="true" spans="1:6">
      <c r="A338" s="200">
        <v>2040606</v>
      </c>
      <c r="B338" s="200" t="s">
        <v>546</v>
      </c>
      <c r="C338" s="58">
        <v>6</v>
      </c>
      <c r="D338" s="58">
        <v>0</v>
      </c>
      <c r="E338" s="58">
        <f t="shared" si="10"/>
        <v>-6</v>
      </c>
      <c r="F338" s="26">
        <f t="shared" si="11"/>
        <v>-100</v>
      </c>
    </row>
    <row r="339" s="191" customFormat="true" ht="17" customHeight="true" spans="1:6">
      <c r="A339" s="200">
        <v>2040607</v>
      </c>
      <c r="B339" s="200" t="s">
        <v>547</v>
      </c>
      <c r="C339" s="58">
        <v>18</v>
      </c>
      <c r="D339" s="58">
        <v>23</v>
      </c>
      <c r="E339" s="58">
        <f t="shared" si="10"/>
        <v>5</v>
      </c>
      <c r="F339" s="26">
        <f t="shared" si="11"/>
        <v>27.8</v>
      </c>
    </row>
    <row r="340" s="191" customFormat="true" ht="17" customHeight="true" spans="1:6">
      <c r="A340" s="200">
        <v>2040608</v>
      </c>
      <c r="B340" s="200" t="s">
        <v>548</v>
      </c>
      <c r="C340" s="58">
        <v>0</v>
      </c>
      <c r="D340" s="58">
        <v>0</v>
      </c>
      <c r="E340" s="58">
        <f t="shared" si="10"/>
        <v>0</v>
      </c>
      <c r="F340" s="26" t="str">
        <f t="shared" si="11"/>
        <v/>
      </c>
    </row>
    <row r="341" s="191" customFormat="true" ht="17" customHeight="true" spans="1:6">
      <c r="A341" s="200">
        <v>2040610</v>
      </c>
      <c r="B341" s="200" t="s">
        <v>549</v>
      </c>
      <c r="C341" s="58">
        <v>2</v>
      </c>
      <c r="D341" s="58">
        <v>0</v>
      </c>
      <c r="E341" s="58">
        <f t="shared" si="10"/>
        <v>-2</v>
      </c>
      <c r="F341" s="26">
        <f t="shared" si="11"/>
        <v>-100</v>
      </c>
    </row>
    <row r="342" s="191" customFormat="true" ht="17" customHeight="true" spans="1:6">
      <c r="A342" s="200">
        <v>2040612</v>
      </c>
      <c r="B342" s="200" t="s">
        <v>550</v>
      </c>
      <c r="C342" s="58">
        <v>22</v>
      </c>
      <c r="D342" s="58">
        <v>18</v>
      </c>
      <c r="E342" s="58">
        <f t="shared" si="10"/>
        <v>-4</v>
      </c>
      <c r="F342" s="26">
        <f t="shared" si="11"/>
        <v>-18.2</v>
      </c>
    </row>
    <row r="343" s="191" customFormat="true" ht="17" customHeight="true" spans="1:6">
      <c r="A343" s="200">
        <v>2040613</v>
      </c>
      <c r="B343" s="200" t="s">
        <v>386</v>
      </c>
      <c r="C343" s="58">
        <v>0</v>
      </c>
      <c r="D343" s="58">
        <v>0</v>
      </c>
      <c r="E343" s="58">
        <f t="shared" si="10"/>
        <v>0</v>
      </c>
      <c r="F343" s="26" t="str">
        <f t="shared" si="11"/>
        <v/>
      </c>
    </row>
    <row r="344" s="191" customFormat="true" ht="17" customHeight="true" spans="1:6">
      <c r="A344" s="200">
        <v>2040650</v>
      </c>
      <c r="B344" s="200" t="s">
        <v>354</v>
      </c>
      <c r="C344" s="58">
        <v>19</v>
      </c>
      <c r="D344" s="58">
        <v>13</v>
      </c>
      <c r="E344" s="58">
        <f t="shared" si="10"/>
        <v>-6</v>
      </c>
      <c r="F344" s="26">
        <f t="shared" si="11"/>
        <v>-31.6</v>
      </c>
    </row>
    <row r="345" s="191" customFormat="true" ht="17" customHeight="true" spans="1:6">
      <c r="A345" s="200">
        <v>2040699</v>
      </c>
      <c r="B345" s="200" t="s">
        <v>551</v>
      </c>
      <c r="C345" s="58">
        <v>0</v>
      </c>
      <c r="D345" s="58">
        <v>216</v>
      </c>
      <c r="E345" s="58">
        <f t="shared" si="10"/>
        <v>216</v>
      </c>
      <c r="F345" s="26" t="str">
        <f t="shared" si="11"/>
        <v/>
      </c>
    </row>
    <row r="346" s="51" customFormat="true" spans="1:6">
      <c r="A346" s="200">
        <v>20407</v>
      </c>
      <c r="B346" s="202" t="s">
        <v>552</v>
      </c>
      <c r="C346" s="201">
        <f>SUM(C347:C355)</f>
        <v>0</v>
      </c>
      <c r="D346" s="201"/>
      <c r="E346" s="201">
        <f t="shared" si="10"/>
        <v>0</v>
      </c>
      <c r="F346" s="24" t="str">
        <f t="shared" si="11"/>
        <v/>
      </c>
    </row>
    <row r="347" s="191" customFormat="true" ht="17" customHeight="true" spans="1:6">
      <c r="A347" s="200">
        <v>2040701</v>
      </c>
      <c r="B347" s="200" t="s">
        <v>345</v>
      </c>
      <c r="C347" s="58">
        <v>0</v>
      </c>
      <c r="D347" s="58">
        <v>0</v>
      </c>
      <c r="E347" s="58">
        <f t="shared" si="10"/>
        <v>0</v>
      </c>
      <c r="F347" s="26" t="str">
        <f t="shared" si="11"/>
        <v/>
      </c>
    </row>
    <row r="348" s="191" customFormat="true" ht="17" customHeight="true" spans="1:6">
      <c r="A348" s="200">
        <v>2040702</v>
      </c>
      <c r="B348" s="200" t="s">
        <v>346</v>
      </c>
      <c r="C348" s="58">
        <v>0</v>
      </c>
      <c r="D348" s="58">
        <v>0</v>
      </c>
      <c r="E348" s="58">
        <f t="shared" si="10"/>
        <v>0</v>
      </c>
      <c r="F348" s="26" t="str">
        <f t="shared" si="11"/>
        <v/>
      </c>
    </row>
    <row r="349" s="191" customFormat="true" ht="17" customHeight="true" spans="1:6">
      <c r="A349" s="200">
        <v>2040703</v>
      </c>
      <c r="B349" s="200" t="s">
        <v>347</v>
      </c>
      <c r="C349" s="58">
        <v>0</v>
      </c>
      <c r="D349" s="58">
        <v>0</v>
      </c>
      <c r="E349" s="58">
        <f t="shared" si="10"/>
        <v>0</v>
      </c>
      <c r="F349" s="26" t="str">
        <f t="shared" si="11"/>
        <v/>
      </c>
    </row>
    <row r="350" s="191" customFormat="true" ht="17" customHeight="true" spans="1:6">
      <c r="A350" s="200">
        <v>2040704</v>
      </c>
      <c r="B350" s="200" t="s">
        <v>553</v>
      </c>
      <c r="C350" s="58">
        <v>0</v>
      </c>
      <c r="D350" s="58">
        <v>0</v>
      </c>
      <c r="E350" s="58">
        <f t="shared" si="10"/>
        <v>0</v>
      </c>
      <c r="F350" s="26" t="str">
        <f t="shared" si="11"/>
        <v/>
      </c>
    </row>
    <row r="351" s="191" customFormat="true" ht="17" customHeight="true" spans="1:6">
      <c r="A351" s="200">
        <v>2040705</v>
      </c>
      <c r="B351" s="200" t="s">
        <v>554</v>
      </c>
      <c r="C351" s="58">
        <v>0</v>
      </c>
      <c r="D351" s="58">
        <v>0</v>
      </c>
      <c r="E351" s="58">
        <f t="shared" si="10"/>
        <v>0</v>
      </c>
      <c r="F351" s="26" t="str">
        <f t="shared" si="11"/>
        <v/>
      </c>
    </row>
    <row r="352" s="191" customFormat="true" ht="17" customHeight="true" spans="1:6">
      <c r="A352" s="200">
        <v>2040706</v>
      </c>
      <c r="B352" s="200" t="s">
        <v>555</v>
      </c>
      <c r="C352" s="58">
        <v>0</v>
      </c>
      <c r="D352" s="58">
        <v>0</v>
      </c>
      <c r="E352" s="58">
        <f t="shared" si="10"/>
        <v>0</v>
      </c>
      <c r="F352" s="26" t="str">
        <f t="shared" si="11"/>
        <v/>
      </c>
    </row>
    <row r="353" s="191" customFormat="true" ht="17" customHeight="true" spans="1:6">
      <c r="A353" s="200">
        <v>2040707</v>
      </c>
      <c r="B353" s="200" t="s">
        <v>386</v>
      </c>
      <c r="C353" s="58">
        <v>0</v>
      </c>
      <c r="D353" s="58">
        <v>0</v>
      </c>
      <c r="E353" s="58">
        <f t="shared" si="10"/>
        <v>0</v>
      </c>
      <c r="F353" s="26" t="str">
        <f t="shared" si="11"/>
        <v/>
      </c>
    </row>
    <row r="354" s="191" customFormat="true" ht="17" customHeight="true" spans="1:6">
      <c r="A354" s="200">
        <v>2040750</v>
      </c>
      <c r="B354" s="200" t="s">
        <v>354</v>
      </c>
      <c r="C354" s="58">
        <v>0</v>
      </c>
      <c r="D354" s="58">
        <v>0</v>
      </c>
      <c r="E354" s="58">
        <f t="shared" si="10"/>
        <v>0</v>
      </c>
      <c r="F354" s="26" t="str">
        <f t="shared" si="11"/>
        <v/>
      </c>
    </row>
    <row r="355" s="191" customFormat="true" ht="17" customHeight="true" spans="1:6">
      <c r="A355" s="200">
        <v>2040799</v>
      </c>
      <c r="B355" s="200" t="s">
        <v>556</v>
      </c>
      <c r="C355" s="58">
        <v>0</v>
      </c>
      <c r="D355" s="58">
        <v>0</v>
      </c>
      <c r="E355" s="58">
        <f t="shared" si="10"/>
        <v>0</v>
      </c>
      <c r="F355" s="26" t="str">
        <f t="shared" si="11"/>
        <v/>
      </c>
    </row>
    <row r="356" s="51" customFormat="true" spans="1:6">
      <c r="A356" s="200">
        <v>20408</v>
      </c>
      <c r="B356" s="202" t="s">
        <v>557</v>
      </c>
      <c r="C356" s="201">
        <f>SUM(C357:C365)</f>
        <v>0</v>
      </c>
      <c r="D356" s="201"/>
      <c r="E356" s="201">
        <f t="shared" si="10"/>
        <v>0</v>
      </c>
      <c r="F356" s="24" t="str">
        <f t="shared" si="11"/>
        <v/>
      </c>
    </row>
    <row r="357" s="191" customFormat="true" ht="17" customHeight="true" spans="1:6">
      <c r="A357" s="200">
        <v>2040801</v>
      </c>
      <c r="B357" s="200" t="s">
        <v>345</v>
      </c>
      <c r="C357" s="58">
        <v>0</v>
      </c>
      <c r="D357" s="58">
        <v>0</v>
      </c>
      <c r="E357" s="58">
        <f t="shared" si="10"/>
        <v>0</v>
      </c>
      <c r="F357" s="26" t="str">
        <f t="shared" si="11"/>
        <v/>
      </c>
    </row>
    <row r="358" s="191" customFormat="true" ht="17" customHeight="true" spans="1:6">
      <c r="A358" s="200">
        <v>2040802</v>
      </c>
      <c r="B358" s="200" t="s">
        <v>346</v>
      </c>
      <c r="C358" s="58">
        <v>0</v>
      </c>
      <c r="D358" s="58">
        <v>0</v>
      </c>
      <c r="E358" s="58">
        <f t="shared" si="10"/>
        <v>0</v>
      </c>
      <c r="F358" s="26" t="str">
        <f t="shared" si="11"/>
        <v/>
      </c>
    </row>
    <row r="359" s="191" customFormat="true" ht="17" customHeight="true" spans="1:6">
      <c r="A359" s="200">
        <v>2040803</v>
      </c>
      <c r="B359" s="200" t="s">
        <v>347</v>
      </c>
      <c r="C359" s="58">
        <v>0</v>
      </c>
      <c r="D359" s="58">
        <v>0</v>
      </c>
      <c r="E359" s="58">
        <f t="shared" si="10"/>
        <v>0</v>
      </c>
      <c r="F359" s="26" t="str">
        <f t="shared" si="11"/>
        <v/>
      </c>
    </row>
    <row r="360" s="191" customFormat="true" ht="17" customHeight="true" spans="1:6">
      <c r="A360" s="200">
        <v>2040804</v>
      </c>
      <c r="B360" s="200" t="s">
        <v>558</v>
      </c>
      <c r="C360" s="58">
        <v>0</v>
      </c>
      <c r="D360" s="58">
        <v>0</v>
      </c>
      <c r="E360" s="58">
        <f t="shared" si="10"/>
        <v>0</v>
      </c>
      <c r="F360" s="26" t="str">
        <f t="shared" si="11"/>
        <v/>
      </c>
    </row>
    <row r="361" s="191" customFormat="true" ht="17" customHeight="true" spans="1:6">
      <c r="A361" s="200">
        <v>2040805</v>
      </c>
      <c r="B361" s="200" t="s">
        <v>559</v>
      </c>
      <c r="C361" s="58">
        <v>0</v>
      </c>
      <c r="D361" s="58">
        <v>0</v>
      </c>
      <c r="E361" s="58">
        <f t="shared" si="10"/>
        <v>0</v>
      </c>
      <c r="F361" s="26" t="str">
        <f t="shared" si="11"/>
        <v/>
      </c>
    </row>
    <row r="362" s="191" customFormat="true" ht="17" customHeight="true" spans="1:6">
      <c r="A362" s="200">
        <v>2040806</v>
      </c>
      <c r="B362" s="200" t="s">
        <v>560</v>
      </c>
      <c r="C362" s="58">
        <v>0</v>
      </c>
      <c r="D362" s="58">
        <v>0</v>
      </c>
      <c r="E362" s="58">
        <f t="shared" si="10"/>
        <v>0</v>
      </c>
      <c r="F362" s="26" t="str">
        <f t="shared" si="11"/>
        <v/>
      </c>
    </row>
    <row r="363" s="191" customFormat="true" ht="17" customHeight="true" spans="1:6">
      <c r="A363" s="200">
        <v>2040807</v>
      </c>
      <c r="B363" s="200" t="s">
        <v>386</v>
      </c>
      <c r="C363" s="58">
        <v>0</v>
      </c>
      <c r="D363" s="58">
        <v>0</v>
      </c>
      <c r="E363" s="58">
        <f t="shared" si="10"/>
        <v>0</v>
      </c>
      <c r="F363" s="26" t="str">
        <f t="shared" si="11"/>
        <v/>
      </c>
    </row>
    <row r="364" s="191" customFormat="true" ht="17" customHeight="true" spans="1:6">
      <c r="A364" s="200">
        <v>2040850</v>
      </c>
      <c r="B364" s="200" t="s">
        <v>354</v>
      </c>
      <c r="C364" s="58">
        <v>0</v>
      </c>
      <c r="D364" s="58">
        <v>0</v>
      </c>
      <c r="E364" s="58">
        <f t="shared" si="10"/>
        <v>0</v>
      </c>
      <c r="F364" s="26" t="str">
        <f t="shared" si="11"/>
        <v/>
      </c>
    </row>
    <row r="365" s="191" customFormat="true" ht="17" customHeight="true" spans="1:6">
      <c r="A365" s="200">
        <v>2040899</v>
      </c>
      <c r="B365" s="200" t="s">
        <v>561</v>
      </c>
      <c r="C365" s="58">
        <v>0</v>
      </c>
      <c r="D365" s="58">
        <v>0</v>
      </c>
      <c r="E365" s="58">
        <f t="shared" si="10"/>
        <v>0</v>
      </c>
      <c r="F365" s="26" t="str">
        <f t="shared" si="11"/>
        <v/>
      </c>
    </row>
    <row r="366" s="51" customFormat="true" spans="1:6">
      <c r="A366" s="200">
        <v>20409</v>
      </c>
      <c r="B366" s="202" t="s">
        <v>562</v>
      </c>
      <c r="C366" s="201">
        <f>SUM(C367:C373)</f>
        <v>0</v>
      </c>
      <c r="D366" s="201"/>
      <c r="E366" s="201">
        <f t="shared" si="10"/>
        <v>0</v>
      </c>
      <c r="F366" s="24" t="str">
        <f t="shared" si="11"/>
        <v/>
      </c>
    </row>
    <row r="367" s="191" customFormat="true" ht="17" customHeight="true" spans="1:6">
      <c r="A367" s="200">
        <v>2040901</v>
      </c>
      <c r="B367" s="200" t="s">
        <v>345</v>
      </c>
      <c r="C367" s="58">
        <v>0</v>
      </c>
      <c r="D367" s="58">
        <v>0</v>
      </c>
      <c r="E367" s="58">
        <f t="shared" si="10"/>
        <v>0</v>
      </c>
      <c r="F367" s="26" t="str">
        <f t="shared" si="11"/>
        <v/>
      </c>
    </row>
    <row r="368" s="191" customFormat="true" ht="17" customHeight="true" spans="1:6">
      <c r="A368" s="200">
        <v>2040902</v>
      </c>
      <c r="B368" s="200" t="s">
        <v>346</v>
      </c>
      <c r="C368" s="58">
        <v>0</v>
      </c>
      <c r="D368" s="58">
        <v>0</v>
      </c>
      <c r="E368" s="58">
        <f t="shared" si="10"/>
        <v>0</v>
      </c>
      <c r="F368" s="26" t="str">
        <f t="shared" si="11"/>
        <v/>
      </c>
    </row>
    <row r="369" s="191" customFormat="true" ht="17" customHeight="true" spans="1:6">
      <c r="A369" s="200">
        <v>2040903</v>
      </c>
      <c r="B369" s="200" t="s">
        <v>347</v>
      </c>
      <c r="C369" s="58">
        <v>0</v>
      </c>
      <c r="D369" s="58">
        <v>0</v>
      </c>
      <c r="E369" s="58">
        <f t="shared" si="10"/>
        <v>0</v>
      </c>
      <c r="F369" s="26" t="str">
        <f t="shared" si="11"/>
        <v/>
      </c>
    </row>
    <row r="370" s="191" customFormat="true" ht="17" customHeight="true" spans="1:6">
      <c r="A370" s="200">
        <v>2040904</v>
      </c>
      <c r="B370" s="200" t="s">
        <v>563</v>
      </c>
      <c r="C370" s="58">
        <v>0</v>
      </c>
      <c r="D370" s="58">
        <v>0</v>
      </c>
      <c r="E370" s="58">
        <f t="shared" si="10"/>
        <v>0</v>
      </c>
      <c r="F370" s="26" t="str">
        <f t="shared" si="11"/>
        <v/>
      </c>
    </row>
    <row r="371" s="191" customFormat="true" ht="17" customHeight="true" spans="1:6">
      <c r="A371" s="200">
        <v>2040905</v>
      </c>
      <c r="B371" s="200" t="s">
        <v>564</v>
      </c>
      <c r="C371" s="58">
        <v>0</v>
      </c>
      <c r="D371" s="58">
        <v>0</v>
      </c>
      <c r="E371" s="58">
        <f t="shared" si="10"/>
        <v>0</v>
      </c>
      <c r="F371" s="26" t="str">
        <f t="shared" si="11"/>
        <v/>
      </c>
    </row>
    <row r="372" s="191" customFormat="true" ht="17" customHeight="true" spans="1:6">
      <c r="A372" s="200">
        <v>2040950</v>
      </c>
      <c r="B372" s="200" t="s">
        <v>354</v>
      </c>
      <c r="C372" s="58">
        <v>0</v>
      </c>
      <c r="D372" s="58">
        <v>0</v>
      </c>
      <c r="E372" s="58">
        <f t="shared" si="10"/>
        <v>0</v>
      </c>
      <c r="F372" s="26" t="str">
        <f t="shared" si="11"/>
        <v/>
      </c>
    </row>
    <row r="373" s="191" customFormat="true" ht="17" customHeight="true" spans="1:6">
      <c r="A373" s="200">
        <v>2040999</v>
      </c>
      <c r="B373" s="200" t="s">
        <v>565</v>
      </c>
      <c r="C373" s="58">
        <v>0</v>
      </c>
      <c r="D373" s="58">
        <v>0</v>
      </c>
      <c r="E373" s="58">
        <f t="shared" si="10"/>
        <v>0</v>
      </c>
      <c r="F373" s="26" t="str">
        <f t="shared" si="11"/>
        <v/>
      </c>
    </row>
    <row r="374" s="51" customFormat="true" spans="1:6">
      <c r="A374" s="200">
        <v>20410</v>
      </c>
      <c r="B374" s="202" t="s">
        <v>566</v>
      </c>
      <c r="C374" s="201">
        <f>SUM(C375:C379)</f>
        <v>0</v>
      </c>
      <c r="D374" s="201"/>
      <c r="E374" s="201">
        <f t="shared" si="10"/>
        <v>0</v>
      </c>
      <c r="F374" s="24" t="str">
        <f t="shared" si="11"/>
        <v/>
      </c>
    </row>
    <row r="375" s="191" customFormat="true" ht="17" customHeight="true" spans="1:6">
      <c r="A375" s="200">
        <v>2041001</v>
      </c>
      <c r="B375" s="200" t="s">
        <v>345</v>
      </c>
      <c r="C375" s="58">
        <v>0</v>
      </c>
      <c r="D375" s="58">
        <v>0</v>
      </c>
      <c r="E375" s="58">
        <f t="shared" si="10"/>
        <v>0</v>
      </c>
      <c r="F375" s="26" t="str">
        <f t="shared" si="11"/>
        <v/>
      </c>
    </row>
    <row r="376" s="191" customFormat="true" ht="17" customHeight="true" spans="1:6">
      <c r="A376" s="200">
        <v>2041002</v>
      </c>
      <c r="B376" s="200" t="s">
        <v>346</v>
      </c>
      <c r="C376" s="58">
        <v>0</v>
      </c>
      <c r="D376" s="58">
        <v>0</v>
      </c>
      <c r="E376" s="58">
        <f t="shared" si="10"/>
        <v>0</v>
      </c>
      <c r="F376" s="26" t="str">
        <f t="shared" si="11"/>
        <v/>
      </c>
    </row>
    <row r="377" s="191" customFormat="true" ht="17" customHeight="true" spans="1:6">
      <c r="A377" s="200">
        <v>2041006</v>
      </c>
      <c r="B377" s="200" t="s">
        <v>386</v>
      </c>
      <c r="C377" s="58">
        <v>0</v>
      </c>
      <c r="D377" s="58">
        <v>0</v>
      </c>
      <c r="E377" s="58">
        <f t="shared" si="10"/>
        <v>0</v>
      </c>
      <c r="F377" s="26" t="str">
        <f t="shared" si="11"/>
        <v/>
      </c>
    </row>
    <row r="378" s="191" customFormat="true" ht="17" customHeight="true" spans="1:6">
      <c r="A378" s="200">
        <v>2041007</v>
      </c>
      <c r="B378" s="200" t="s">
        <v>567</v>
      </c>
      <c r="C378" s="58">
        <v>0</v>
      </c>
      <c r="D378" s="58">
        <v>0</v>
      </c>
      <c r="E378" s="58">
        <f t="shared" si="10"/>
        <v>0</v>
      </c>
      <c r="F378" s="26" t="str">
        <f t="shared" si="11"/>
        <v/>
      </c>
    </row>
    <row r="379" s="191" customFormat="true" ht="17" customHeight="true" spans="1:6">
      <c r="A379" s="200">
        <v>2041099</v>
      </c>
      <c r="B379" s="200" t="s">
        <v>568</v>
      </c>
      <c r="C379" s="58">
        <v>0</v>
      </c>
      <c r="D379" s="58">
        <v>0</v>
      </c>
      <c r="E379" s="58">
        <f t="shared" si="10"/>
        <v>0</v>
      </c>
      <c r="F379" s="26" t="str">
        <f t="shared" si="11"/>
        <v/>
      </c>
    </row>
    <row r="380" s="51" customFormat="true" spans="1:6">
      <c r="A380" s="200">
        <v>20499</v>
      </c>
      <c r="B380" s="202" t="s">
        <v>569</v>
      </c>
      <c r="C380" s="201">
        <f>SUM(C381:C382)</f>
        <v>0</v>
      </c>
      <c r="D380" s="201">
        <v>13</v>
      </c>
      <c r="E380" s="201">
        <f t="shared" si="10"/>
        <v>13</v>
      </c>
      <c r="F380" s="24" t="str">
        <f t="shared" si="11"/>
        <v/>
      </c>
    </row>
    <row r="381" s="191" customFormat="true" ht="17" customHeight="true" spans="1:6">
      <c r="A381" s="200">
        <v>2049902</v>
      </c>
      <c r="B381" s="200" t="s">
        <v>570</v>
      </c>
      <c r="C381" s="58">
        <v>0</v>
      </c>
      <c r="D381" s="58">
        <v>13</v>
      </c>
      <c r="E381" s="58">
        <f t="shared" si="10"/>
        <v>13</v>
      </c>
      <c r="F381" s="26" t="str">
        <f t="shared" si="11"/>
        <v/>
      </c>
    </row>
    <row r="382" s="191" customFormat="true" ht="17" customHeight="true" spans="1:6">
      <c r="A382" s="200">
        <v>2049999</v>
      </c>
      <c r="B382" s="200" t="s">
        <v>571</v>
      </c>
      <c r="C382" s="58">
        <v>0</v>
      </c>
      <c r="D382" s="58">
        <v>0</v>
      </c>
      <c r="E382" s="58">
        <f t="shared" si="10"/>
        <v>0</v>
      </c>
      <c r="F382" s="26" t="str">
        <f t="shared" si="11"/>
        <v/>
      </c>
    </row>
    <row r="383" s="51" customFormat="true" spans="1:6">
      <c r="A383" s="202">
        <v>205</v>
      </c>
      <c r="B383" s="202" t="s">
        <v>572</v>
      </c>
      <c r="C383" s="201">
        <f>SUM(C384,C389,C396,C402,C408,C412,C416,C420,C426,C433)</f>
        <v>51727</v>
      </c>
      <c r="D383" s="201">
        <f>SUM(D384,D389,D396,D402,D408,D412,D416,D420,D426,D433)</f>
        <v>45863</v>
      </c>
      <c r="E383" s="201">
        <f t="shared" si="10"/>
        <v>-5864</v>
      </c>
      <c r="F383" s="24">
        <f t="shared" si="11"/>
        <v>-11.3</v>
      </c>
    </row>
    <row r="384" s="51" customFormat="true" spans="1:6">
      <c r="A384" s="200">
        <v>20501</v>
      </c>
      <c r="B384" s="202" t="s">
        <v>573</v>
      </c>
      <c r="C384" s="201">
        <v>812</v>
      </c>
      <c r="D384" s="201">
        <v>908</v>
      </c>
      <c r="E384" s="201">
        <f t="shared" si="10"/>
        <v>96</v>
      </c>
      <c r="F384" s="24">
        <f t="shared" si="11"/>
        <v>11.8</v>
      </c>
    </row>
    <row r="385" s="191" customFormat="true" ht="17" customHeight="true" spans="1:6">
      <c r="A385" s="200">
        <v>2050101</v>
      </c>
      <c r="B385" s="200" t="s">
        <v>345</v>
      </c>
      <c r="C385" s="58">
        <v>110</v>
      </c>
      <c r="D385" s="58">
        <v>197</v>
      </c>
      <c r="E385" s="58">
        <f t="shared" si="10"/>
        <v>87</v>
      </c>
      <c r="F385" s="26">
        <f t="shared" si="11"/>
        <v>79.1</v>
      </c>
    </row>
    <row r="386" s="191" customFormat="true" ht="17" customHeight="true" spans="1:6">
      <c r="A386" s="200">
        <v>2050102</v>
      </c>
      <c r="B386" s="200" t="s">
        <v>346</v>
      </c>
      <c r="C386" s="58">
        <v>0</v>
      </c>
      <c r="D386" s="58">
        <v>0</v>
      </c>
      <c r="E386" s="58">
        <f t="shared" si="10"/>
        <v>0</v>
      </c>
      <c r="F386" s="26" t="str">
        <f t="shared" si="11"/>
        <v/>
      </c>
    </row>
    <row r="387" s="191" customFormat="true" ht="17" customHeight="true" spans="1:6">
      <c r="A387" s="200">
        <v>2050103</v>
      </c>
      <c r="B387" s="200" t="s">
        <v>347</v>
      </c>
      <c r="C387" s="58">
        <v>0</v>
      </c>
      <c r="D387" s="58">
        <v>0</v>
      </c>
      <c r="E387" s="58">
        <f t="shared" si="10"/>
        <v>0</v>
      </c>
      <c r="F387" s="26" t="str">
        <f t="shared" si="11"/>
        <v/>
      </c>
    </row>
    <row r="388" s="191" customFormat="true" ht="17" customHeight="true" spans="1:6">
      <c r="A388" s="200">
        <v>2050199</v>
      </c>
      <c r="B388" s="200" t="s">
        <v>574</v>
      </c>
      <c r="C388" s="58">
        <v>702</v>
      </c>
      <c r="D388" s="58">
        <v>711</v>
      </c>
      <c r="E388" s="58">
        <f t="shared" ref="E388:E451" si="12">D388-C388</f>
        <v>9</v>
      </c>
      <c r="F388" s="26">
        <f t="shared" ref="F388:F451" si="13">IF(C388&lt;&gt;0,ROUND(100*(D388/C388-1),1),"")</f>
        <v>1.3</v>
      </c>
    </row>
    <row r="389" s="51" customFormat="true" spans="1:6">
      <c r="A389" s="200">
        <v>20502</v>
      </c>
      <c r="B389" s="202" t="s">
        <v>575</v>
      </c>
      <c r="C389" s="201">
        <v>49404</v>
      </c>
      <c r="D389" s="201">
        <v>43553</v>
      </c>
      <c r="E389" s="201">
        <f t="shared" si="12"/>
        <v>-5851</v>
      </c>
      <c r="F389" s="24">
        <f t="shared" si="13"/>
        <v>-11.8</v>
      </c>
    </row>
    <row r="390" s="191" customFormat="true" ht="17" customHeight="true" spans="1:6">
      <c r="A390" s="200">
        <v>2050201</v>
      </c>
      <c r="B390" s="200" t="s">
        <v>576</v>
      </c>
      <c r="C390" s="58">
        <v>2869</v>
      </c>
      <c r="D390" s="58">
        <v>3220</v>
      </c>
      <c r="E390" s="58">
        <f t="shared" si="12"/>
        <v>351</v>
      </c>
      <c r="F390" s="26">
        <f t="shared" si="13"/>
        <v>12.2</v>
      </c>
    </row>
    <row r="391" s="191" customFormat="true" ht="17" customHeight="true" spans="1:6">
      <c r="A391" s="200">
        <v>2050202</v>
      </c>
      <c r="B391" s="200" t="s">
        <v>577</v>
      </c>
      <c r="C391" s="58">
        <v>26404</v>
      </c>
      <c r="D391" s="58">
        <v>23097</v>
      </c>
      <c r="E391" s="58">
        <f t="shared" si="12"/>
        <v>-3307</v>
      </c>
      <c r="F391" s="26">
        <f t="shared" si="13"/>
        <v>-12.5</v>
      </c>
    </row>
    <row r="392" s="191" customFormat="true" ht="17" customHeight="true" spans="1:6">
      <c r="A392" s="200">
        <v>2050203</v>
      </c>
      <c r="B392" s="200" t="s">
        <v>578</v>
      </c>
      <c r="C392" s="58">
        <v>14806</v>
      </c>
      <c r="D392" s="58">
        <v>12394</v>
      </c>
      <c r="E392" s="58">
        <f t="shared" si="12"/>
        <v>-2412</v>
      </c>
      <c r="F392" s="26">
        <f t="shared" si="13"/>
        <v>-16.3</v>
      </c>
    </row>
    <row r="393" s="191" customFormat="true" ht="17" customHeight="true" spans="1:6">
      <c r="A393" s="200">
        <v>2050204</v>
      </c>
      <c r="B393" s="200" t="s">
        <v>579</v>
      </c>
      <c r="C393" s="58">
        <v>5312</v>
      </c>
      <c r="D393" s="58">
        <v>4701</v>
      </c>
      <c r="E393" s="58">
        <f t="shared" si="12"/>
        <v>-611</v>
      </c>
      <c r="F393" s="26">
        <f t="shared" si="13"/>
        <v>-11.5</v>
      </c>
    </row>
    <row r="394" s="191" customFormat="true" ht="17" customHeight="true" spans="1:6">
      <c r="A394" s="200">
        <v>2050205</v>
      </c>
      <c r="B394" s="200" t="s">
        <v>580</v>
      </c>
      <c r="C394" s="58">
        <v>0</v>
      </c>
      <c r="D394" s="58">
        <v>141</v>
      </c>
      <c r="E394" s="58">
        <f t="shared" si="12"/>
        <v>141</v>
      </c>
      <c r="F394" s="26" t="str">
        <f t="shared" si="13"/>
        <v/>
      </c>
    </row>
    <row r="395" s="191" customFormat="true" ht="17" customHeight="true" spans="1:6">
      <c r="A395" s="200">
        <v>2050299</v>
      </c>
      <c r="B395" s="200" t="s">
        <v>581</v>
      </c>
      <c r="C395" s="58">
        <v>13</v>
      </c>
      <c r="D395" s="58">
        <v>0</v>
      </c>
      <c r="E395" s="58">
        <f t="shared" si="12"/>
        <v>-13</v>
      </c>
      <c r="F395" s="26">
        <f t="shared" si="13"/>
        <v>-100</v>
      </c>
    </row>
    <row r="396" s="51" customFormat="true" spans="1:6">
      <c r="A396" s="200">
        <v>20503</v>
      </c>
      <c r="B396" s="202" t="s">
        <v>582</v>
      </c>
      <c r="C396" s="201">
        <v>84</v>
      </c>
      <c r="D396" s="201">
        <v>90</v>
      </c>
      <c r="E396" s="201">
        <f t="shared" si="12"/>
        <v>6</v>
      </c>
      <c r="F396" s="24">
        <f t="shared" si="13"/>
        <v>7.1</v>
      </c>
    </row>
    <row r="397" s="191" customFormat="true" ht="17" customHeight="true" spans="1:6">
      <c r="A397" s="200">
        <v>2050301</v>
      </c>
      <c r="B397" s="200" t="s">
        <v>583</v>
      </c>
      <c r="C397" s="58">
        <v>0</v>
      </c>
      <c r="D397" s="58">
        <v>0</v>
      </c>
      <c r="E397" s="58">
        <f t="shared" si="12"/>
        <v>0</v>
      </c>
      <c r="F397" s="26" t="str">
        <f t="shared" si="13"/>
        <v/>
      </c>
    </row>
    <row r="398" s="191" customFormat="true" ht="17" customHeight="true" spans="1:6">
      <c r="A398" s="200">
        <v>2050302</v>
      </c>
      <c r="B398" s="200" t="s">
        <v>584</v>
      </c>
      <c r="C398" s="58">
        <v>0</v>
      </c>
      <c r="D398" s="58">
        <v>0</v>
      </c>
      <c r="E398" s="58">
        <f t="shared" si="12"/>
        <v>0</v>
      </c>
      <c r="F398" s="26" t="str">
        <f t="shared" si="13"/>
        <v/>
      </c>
    </row>
    <row r="399" s="191" customFormat="true" ht="17" customHeight="true" spans="1:6">
      <c r="A399" s="200">
        <v>2050303</v>
      </c>
      <c r="B399" s="200" t="s">
        <v>585</v>
      </c>
      <c r="C399" s="58">
        <v>0</v>
      </c>
      <c r="D399" s="58">
        <v>0</v>
      </c>
      <c r="E399" s="58">
        <f t="shared" si="12"/>
        <v>0</v>
      </c>
      <c r="F399" s="26" t="str">
        <f t="shared" si="13"/>
        <v/>
      </c>
    </row>
    <row r="400" s="191" customFormat="true" ht="17" customHeight="true" spans="1:6">
      <c r="A400" s="200">
        <v>2050305</v>
      </c>
      <c r="B400" s="200" t="s">
        <v>586</v>
      </c>
      <c r="C400" s="58">
        <v>0</v>
      </c>
      <c r="D400" s="58">
        <v>0</v>
      </c>
      <c r="E400" s="58">
        <f t="shared" si="12"/>
        <v>0</v>
      </c>
      <c r="F400" s="26" t="str">
        <f t="shared" si="13"/>
        <v/>
      </c>
    </row>
    <row r="401" s="191" customFormat="true" ht="17" customHeight="true" spans="1:6">
      <c r="A401" s="200">
        <v>2050399</v>
      </c>
      <c r="B401" s="200" t="s">
        <v>587</v>
      </c>
      <c r="C401" s="58">
        <v>84</v>
      </c>
      <c r="D401" s="58">
        <v>90</v>
      </c>
      <c r="E401" s="58">
        <f t="shared" si="12"/>
        <v>6</v>
      </c>
      <c r="F401" s="26">
        <f t="shared" si="13"/>
        <v>7.1</v>
      </c>
    </row>
    <row r="402" s="51" customFormat="true" spans="1:6">
      <c r="A402" s="200">
        <v>20504</v>
      </c>
      <c r="B402" s="202" t="s">
        <v>588</v>
      </c>
      <c r="C402" s="201">
        <f>SUM(C403:C407)</f>
        <v>0</v>
      </c>
      <c r="D402" s="201"/>
      <c r="E402" s="201">
        <f t="shared" si="12"/>
        <v>0</v>
      </c>
      <c r="F402" s="24" t="str">
        <f t="shared" si="13"/>
        <v/>
      </c>
    </row>
    <row r="403" s="191" customFormat="true" ht="17" customHeight="true" spans="1:6">
      <c r="A403" s="200">
        <v>2050401</v>
      </c>
      <c r="B403" s="200" t="s">
        <v>589</v>
      </c>
      <c r="C403" s="58">
        <v>0</v>
      </c>
      <c r="D403" s="58">
        <v>0</v>
      </c>
      <c r="E403" s="58">
        <f t="shared" si="12"/>
        <v>0</v>
      </c>
      <c r="F403" s="26" t="str">
        <f t="shared" si="13"/>
        <v/>
      </c>
    </row>
    <row r="404" s="191" customFormat="true" ht="17" customHeight="true" spans="1:6">
      <c r="A404" s="200">
        <v>2050402</v>
      </c>
      <c r="B404" s="200" t="s">
        <v>590</v>
      </c>
      <c r="C404" s="58">
        <v>0</v>
      </c>
      <c r="D404" s="58">
        <v>0</v>
      </c>
      <c r="E404" s="58">
        <f t="shared" si="12"/>
        <v>0</v>
      </c>
      <c r="F404" s="26" t="str">
        <f t="shared" si="13"/>
        <v/>
      </c>
    </row>
    <row r="405" s="191" customFormat="true" ht="17" customHeight="true" spans="1:6">
      <c r="A405" s="200">
        <v>2050403</v>
      </c>
      <c r="B405" s="200" t="s">
        <v>591</v>
      </c>
      <c r="C405" s="58">
        <v>0</v>
      </c>
      <c r="D405" s="58">
        <v>0</v>
      </c>
      <c r="E405" s="58">
        <f t="shared" si="12"/>
        <v>0</v>
      </c>
      <c r="F405" s="26" t="str">
        <f t="shared" si="13"/>
        <v/>
      </c>
    </row>
    <row r="406" s="191" customFormat="true" ht="17" customHeight="true" spans="1:6">
      <c r="A406" s="200">
        <v>2050404</v>
      </c>
      <c r="B406" s="200" t="s">
        <v>592</v>
      </c>
      <c r="C406" s="58">
        <v>0</v>
      </c>
      <c r="D406" s="58">
        <v>0</v>
      </c>
      <c r="E406" s="58">
        <f t="shared" si="12"/>
        <v>0</v>
      </c>
      <c r="F406" s="26" t="str">
        <f t="shared" si="13"/>
        <v/>
      </c>
    </row>
    <row r="407" s="191" customFormat="true" ht="17" customHeight="true" spans="1:6">
      <c r="A407" s="200">
        <v>2050499</v>
      </c>
      <c r="B407" s="200" t="s">
        <v>593</v>
      </c>
      <c r="C407" s="58">
        <v>0</v>
      </c>
      <c r="D407" s="58">
        <v>0</v>
      </c>
      <c r="E407" s="58">
        <f t="shared" si="12"/>
        <v>0</v>
      </c>
      <c r="F407" s="26" t="str">
        <f t="shared" si="13"/>
        <v/>
      </c>
    </row>
    <row r="408" s="51" customFormat="true" spans="1:6">
      <c r="A408" s="200">
        <v>20505</v>
      </c>
      <c r="B408" s="202" t="s">
        <v>594</v>
      </c>
      <c r="C408" s="201">
        <f>SUM(C409:C411)</f>
        <v>0</v>
      </c>
      <c r="D408" s="201"/>
      <c r="E408" s="201">
        <f t="shared" si="12"/>
        <v>0</v>
      </c>
      <c r="F408" s="24" t="str">
        <f t="shared" si="13"/>
        <v/>
      </c>
    </row>
    <row r="409" s="191" customFormat="true" ht="17" customHeight="true" spans="1:6">
      <c r="A409" s="200">
        <v>2050501</v>
      </c>
      <c r="B409" s="200" t="s">
        <v>595</v>
      </c>
      <c r="C409" s="58">
        <v>0</v>
      </c>
      <c r="D409" s="58">
        <v>0</v>
      </c>
      <c r="E409" s="58">
        <f t="shared" si="12"/>
        <v>0</v>
      </c>
      <c r="F409" s="26" t="str">
        <f t="shared" si="13"/>
        <v/>
      </c>
    </row>
    <row r="410" s="191" customFormat="true" ht="17" customHeight="true" spans="1:6">
      <c r="A410" s="200">
        <v>2050502</v>
      </c>
      <c r="B410" s="200" t="s">
        <v>596</v>
      </c>
      <c r="C410" s="58">
        <v>0</v>
      </c>
      <c r="D410" s="58">
        <v>0</v>
      </c>
      <c r="E410" s="58">
        <f t="shared" si="12"/>
        <v>0</v>
      </c>
      <c r="F410" s="26" t="str">
        <f t="shared" si="13"/>
        <v/>
      </c>
    </row>
    <row r="411" s="191" customFormat="true" ht="17" customHeight="true" spans="1:6">
      <c r="A411" s="200">
        <v>2050599</v>
      </c>
      <c r="B411" s="200" t="s">
        <v>597</v>
      </c>
      <c r="C411" s="58">
        <v>0</v>
      </c>
      <c r="D411" s="58">
        <v>0</v>
      </c>
      <c r="E411" s="58">
        <f t="shared" si="12"/>
        <v>0</v>
      </c>
      <c r="F411" s="26" t="str">
        <f t="shared" si="13"/>
        <v/>
      </c>
    </row>
    <row r="412" s="51" customFormat="true" spans="1:6">
      <c r="A412" s="200">
        <v>20506</v>
      </c>
      <c r="B412" s="202" t="s">
        <v>598</v>
      </c>
      <c r="C412" s="201">
        <f>SUM(C413:C415)</f>
        <v>0</v>
      </c>
      <c r="D412" s="201"/>
      <c r="E412" s="201">
        <f t="shared" si="12"/>
        <v>0</v>
      </c>
      <c r="F412" s="24" t="str">
        <f t="shared" si="13"/>
        <v/>
      </c>
    </row>
    <row r="413" s="191" customFormat="true" ht="17" customHeight="true" spans="1:6">
      <c r="A413" s="200">
        <v>2050601</v>
      </c>
      <c r="B413" s="200" t="s">
        <v>599</v>
      </c>
      <c r="C413" s="58">
        <v>0</v>
      </c>
      <c r="D413" s="58">
        <v>0</v>
      </c>
      <c r="E413" s="58">
        <f t="shared" si="12"/>
        <v>0</v>
      </c>
      <c r="F413" s="26" t="str">
        <f t="shared" si="13"/>
        <v/>
      </c>
    </row>
    <row r="414" s="191" customFormat="true" ht="17" customHeight="true" spans="1:6">
      <c r="A414" s="200">
        <v>2050602</v>
      </c>
      <c r="B414" s="200" t="s">
        <v>600</v>
      </c>
      <c r="C414" s="58">
        <v>0</v>
      </c>
      <c r="D414" s="58">
        <v>0</v>
      </c>
      <c r="E414" s="58">
        <f t="shared" si="12"/>
        <v>0</v>
      </c>
      <c r="F414" s="26" t="str">
        <f t="shared" si="13"/>
        <v/>
      </c>
    </row>
    <row r="415" s="191" customFormat="true" ht="17" customHeight="true" spans="1:6">
      <c r="A415" s="200">
        <v>2050699</v>
      </c>
      <c r="B415" s="200" t="s">
        <v>601</v>
      </c>
      <c r="C415" s="58">
        <v>0</v>
      </c>
      <c r="D415" s="58">
        <v>0</v>
      </c>
      <c r="E415" s="58">
        <f t="shared" si="12"/>
        <v>0</v>
      </c>
      <c r="F415" s="26" t="str">
        <f t="shared" si="13"/>
        <v/>
      </c>
    </row>
    <row r="416" s="51" customFormat="true" spans="1:6">
      <c r="A416" s="200">
        <v>20507</v>
      </c>
      <c r="B416" s="202" t="s">
        <v>602</v>
      </c>
      <c r="C416" s="201">
        <v>225</v>
      </c>
      <c r="D416" s="201">
        <v>222</v>
      </c>
      <c r="E416" s="201">
        <f t="shared" si="12"/>
        <v>-3</v>
      </c>
      <c r="F416" s="24">
        <f t="shared" si="13"/>
        <v>-1.3</v>
      </c>
    </row>
    <row r="417" s="191" customFormat="true" ht="17" customHeight="true" spans="1:6">
      <c r="A417" s="200">
        <v>2050701</v>
      </c>
      <c r="B417" s="200" t="s">
        <v>603</v>
      </c>
      <c r="C417" s="58">
        <v>225</v>
      </c>
      <c r="D417" s="58">
        <v>222</v>
      </c>
      <c r="E417" s="58">
        <f t="shared" si="12"/>
        <v>-3</v>
      </c>
      <c r="F417" s="26">
        <f t="shared" si="13"/>
        <v>-1.3</v>
      </c>
    </row>
    <row r="418" s="191" customFormat="true" ht="17" customHeight="true" spans="1:6">
      <c r="A418" s="200">
        <v>2050702</v>
      </c>
      <c r="B418" s="200" t="s">
        <v>604</v>
      </c>
      <c r="C418" s="58">
        <v>0</v>
      </c>
      <c r="D418" s="58">
        <v>0</v>
      </c>
      <c r="E418" s="58">
        <f t="shared" si="12"/>
        <v>0</v>
      </c>
      <c r="F418" s="26" t="str">
        <f t="shared" si="13"/>
        <v/>
      </c>
    </row>
    <row r="419" s="191" customFormat="true" ht="17" customHeight="true" spans="1:6">
      <c r="A419" s="200">
        <v>2050799</v>
      </c>
      <c r="B419" s="200" t="s">
        <v>605</v>
      </c>
      <c r="C419" s="58">
        <v>0</v>
      </c>
      <c r="D419" s="58">
        <v>0</v>
      </c>
      <c r="E419" s="58">
        <f t="shared" si="12"/>
        <v>0</v>
      </c>
      <c r="F419" s="26" t="str">
        <f t="shared" si="13"/>
        <v/>
      </c>
    </row>
    <row r="420" s="51" customFormat="true" spans="1:6">
      <c r="A420" s="200">
        <v>20508</v>
      </c>
      <c r="B420" s="202" t="s">
        <v>606</v>
      </c>
      <c r="C420" s="201">
        <v>194</v>
      </c>
      <c r="D420" s="201">
        <v>198</v>
      </c>
      <c r="E420" s="201">
        <f t="shared" si="12"/>
        <v>4</v>
      </c>
      <c r="F420" s="24">
        <f t="shared" si="13"/>
        <v>2.1</v>
      </c>
    </row>
    <row r="421" s="191" customFormat="true" ht="17" customHeight="true" spans="1:6">
      <c r="A421" s="200">
        <v>2050801</v>
      </c>
      <c r="B421" s="200" t="s">
        <v>607</v>
      </c>
      <c r="C421" s="58">
        <v>0</v>
      </c>
      <c r="D421" s="58">
        <v>0</v>
      </c>
      <c r="E421" s="58">
        <f t="shared" si="12"/>
        <v>0</v>
      </c>
      <c r="F421" s="26" t="str">
        <f t="shared" si="13"/>
        <v/>
      </c>
    </row>
    <row r="422" s="191" customFormat="true" ht="17" customHeight="true" spans="1:6">
      <c r="A422" s="200">
        <v>2050802</v>
      </c>
      <c r="B422" s="200" t="s">
        <v>608</v>
      </c>
      <c r="C422" s="58">
        <v>194</v>
      </c>
      <c r="D422" s="58">
        <v>198</v>
      </c>
      <c r="E422" s="58">
        <f t="shared" si="12"/>
        <v>4</v>
      </c>
      <c r="F422" s="26">
        <f t="shared" si="13"/>
        <v>2.1</v>
      </c>
    </row>
    <row r="423" s="191" customFormat="true" ht="17" customHeight="true" spans="1:6">
      <c r="A423" s="200">
        <v>2050803</v>
      </c>
      <c r="B423" s="200" t="s">
        <v>609</v>
      </c>
      <c r="C423" s="58">
        <v>0</v>
      </c>
      <c r="D423" s="58">
        <v>0</v>
      </c>
      <c r="E423" s="58">
        <f t="shared" si="12"/>
        <v>0</v>
      </c>
      <c r="F423" s="26" t="str">
        <f t="shared" si="13"/>
        <v/>
      </c>
    </row>
    <row r="424" s="191" customFormat="true" ht="17" customHeight="true" spans="1:6">
      <c r="A424" s="200">
        <v>2050804</v>
      </c>
      <c r="B424" s="200" t="s">
        <v>610</v>
      </c>
      <c r="C424" s="58">
        <v>0</v>
      </c>
      <c r="D424" s="58">
        <v>0</v>
      </c>
      <c r="E424" s="58">
        <f t="shared" si="12"/>
        <v>0</v>
      </c>
      <c r="F424" s="26" t="str">
        <f t="shared" si="13"/>
        <v/>
      </c>
    </row>
    <row r="425" s="191" customFormat="true" ht="17" customHeight="true" spans="1:6">
      <c r="A425" s="200">
        <v>2050899</v>
      </c>
      <c r="B425" s="200" t="s">
        <v>611</v>
      </c>
      <c r="C425" s="58">
        <v>0</v>
      </c>
      <c r="D425" s="58">
        <v>0</v>
      </c>
      <c r="E425" s="58">
        <f t="shared" si="12"/>
        <v>0</v>
      </c>
      <c r="F425" s="26" t="str">
        <f t="shared" si="13"/>
        <v/>
      </c>
    </row>
    <row r="426" s="51" customFormat="true" spans="1:6">
      <c r="A426" s="200">
        <v>20509</v>
      </c>
      <c r="B426" s="202" t="s">
        <v>612</v>
      </c>
      <c r="C426" s="201">
        <v>1008</v>
      </c>
      <c r="D426" s="201">
        <v>892</v>
      </c>
      <c r="E426" s="201">
        <f t="shared" si="12"/>
        <v>-116</v>
      </c>
      <c r="F426" s="24">
        <f t="shared" si="13"/>
        <v>-11.5</v>
      </c>
    </row>
    <row r="427" s="191" customFormat="true" ht="17" customHeight="true" spans="1:6">
      <c r="A427" s="200">
        <v>2050901</v>
      </c>
      <c r="B427" s="200" t="s">
        <v>613</v>
      </c>
      <c r="C427" s="58">
        <v>165</v>
      </c>
      <c r="D427" s="58">
        <v>11</v>
      </c>
      <c r="E427" s="58">
        <f t="shared" si="12"/>
        <v>-154</v>
      </c>
      <c r="F427" s="26">
        <f t="shared" si="13"/>
        <v>-93.3</v>
      </c>
    </row>
    <row r="428" s="191" customFormat="true" ht="17" customHeight="true" spans="1:6">
      <c r="A428" s="200">
        <v>2050902</v>
      </c>
      <c r="B428" s="200" t="s">
        <v>614</v>
      </c>
      <c r="C428" s="58">
        <v>235</v>
      </c>
      <c r="D428" s="58">
        <v>0</v>
      </c>
      <c r="E428" s="58">
        <f t="shared" si="12"/>
        <v>-235</v>
      </c>
      <c r="F428" s="26">
        <f t="shared" si="13"/>
        <v>-100</v>
      </c>
    </row>
    <row r="429" s="191" customFormat="true" ht="17" customHeight="true" spans="1:6">
      <c r="A429" s="200">
        <v>2050903</v>
      </c>
      <c r="B429" s="200" t="s">
        <v>615</v>
      </c>
      <c r="C429" s="58">
        <v>0</v>
      </c>
      <c r="D429" s="58">
        <v>0</v>
      </c>
      <c r="E429" s="58">
        <f t="shared" si="12"/>
        <v>0</v>
      </c>
      <c r="F429" s="26" t="str">
        <f t="shared" si="13"/>
        <v/>
      </c>
    </row>
    <row r="430" s="191" customFormat="true" ht="17" customHeight="true" spans="1:6">
      <c r="A430" s="200">
        <v>2050904</v>
      </c>
      <c r="B430" s="200" t="s">
        <v>616</v>
      </c>
      <c r="C430" s="58">
        <v>0</v>
      </c>
      <c r="D430" s="58">
        <v>0</v>
      </c>
      <c r="E430" s="58">
        <f t="shared" si="12"/>
        <v>0</v>
      </c>
      <c r="F430" s="26" t="str">
        <f t="shared" si="13"/>
        <v/>
      </c>
    </row>
    <row r="431" s="191" customFormat="true" ht="17" customHeight="true" spans="1:6">
      <c r="A431" s="200">
        <v>2050905</v>
      </c>
      <c r="B431" s="200" t="s">
        <v>617</v>
      </c>
      <c r="C431" s="58">
        <v>0</v>
      </c>
      <c r="D431" s="58">
        <v>0</v>
      </c>
      <c r="E431" s="58">
        <f t="shared" si="12"/>
        <v>0</v>
      </c>
      <c r="F431" s="26" t="str">
        <f t="shared" si="13"/>
        <v/>
      </c>
    </row>
    <row r="432" s="191" customFormat="true" ht="17" customHeight="true" spans="1:6">
      <c r="A432" s="200">
        <v>2050999</v>
      </c>
      <c r="B432" s="200" t="s">
        <v>618</v>
      </c>
      <c r="C432" s="58">
        <v>608</v>
      </c>
      <c r="D432" s="58">
        <v>881</v>
      </c>
      <c r="E432" s="58">
        <f t="shared" si="12"/>
        <v>273</v>
      </c>
      <c r="F432" s="26">
        <f t="shared" si="13"/>
        <v>44.9</v>
      </c>
    </row>
    <row r="433" s="51" customFormat="true" spans="1:6">
      <c r="A433" s="200">
        <v>20599</v>
      </c>
      <c r="B433" s="202" t="s">
        <v>619</v>
      </c>
      <c r="C433" s="201">
        <f>C434</f>
        <v>0</v>
      </c>
      <c r="D433" s="201"/>
      <c r="E433" s="201">
        <f t="shared" si="12"/>
        <v>0</v>
      </c>
      <c r="F433" s="24" t="str">
        <f t="shared" si="13"/>
        <v/>
      </c>
    </row>
    <row r="434" s="191" customFormat="true" ht="17" customHeight="true" spans="1:6">
      <c r="A434" s="200">
        <v>2059999</v>
      </c>
      <c r="B434" s="200" t="s">
        <v>620</v>
      </c>
      <c r="C434" s="58">
        <v>0</v>
      </c>
      <c r="D434" s="58">
        <v>0</v>
      </c>
      <c r="E434" s="58">
        <f t="shared" si="12"/>
        <v>0</v>
      </c>
      <c r="F434" s="26" t="str">
        <f t="shared" si="13"/>
        <v/>
      </c>
    </row>
    <row r="435" s="51" customFormat="true" spans="1:6">
      <c r="A435" s="202">
        <v>206</v>
      </c>
      <c r="B435" s="202" t="s">
        <v>621</v>
      </c>
      <c r="C435" s="201">
        <f>SUM(C436,C441,C450,C456,C461,C466,C471,C478,C482,C486)</f>
        <v>882</v>
      </c>
      <c r="D435" s="201">
        <f>SUM(D436,D441,D450,D456,D461,D466,D471,D478,D482,D486)</f>
        <v>1252</v>
      </c>
      <c r="E435" s="201">
        <f t="shared" si="12"/>
        <v>370</v>
      </c>
      <c r="F435" s="24">
        <f t="shared" si="13"/>
        <v>42</v>
      </c>
    </row>
    <row r="436" s="51" customFormat="true" spans="1:6">
      <c r="A436" s="200">
        <v>20601</v>
      </c>
      <c r="B436" s="202" t="s">
        <v>622</v>
      </c>
      <c r="C436" s="201">
        <v>431</v>
      </c>
      <c r="D436" s="201">
        <v>540</v>
      </c>
      <c r="E436" s="201">
        <f t="shared" si="12"/>
        <v>109</v>
      </c>
      <c r="F436" s="24">
        <f t="shared" si="13"/>
        <v>25.3</v>
      </c>
    </row>
    <row r="437" s="191" customFormat="true" ht="17" customHeight="true" spans="1:6">
      <c r="A437" s="200">
        <v>2060101</v>
      </c>
      <c r="B437" s="200" t="s">
        <v>345</v>
      </c>
      <c r="C437" s="58">
        <v>389</v>
      </c>
      <c r="D437" s="58">
        <v>526</v>
      </c>
      <c r="E437" s="58">
        <f t="shared" si="12"/>
        <v>137</v>
      </c>
      <c r="F437" s="26">
        <f t="shared" si="13"/>
        <v>35.2</v>
      </c>
    </row>
    <row r="438" s="191" customFormat="true" ht="17" customHeight="true" spans="1:6">
      <c r="A438" s="200">
        <v>2060102</v>
      </c>
      <c r="B438" s="200" t="s">
        <v>346</v>
      </c>
      <c r="C438" s="58">
        <v>41</v>
      </c>
      <c r="D438" s="58">
        <v>12</v>
      </c>
      <c r="E438" s="58">
        <f t="shared" si="12"/>
        <v>-29</v>
      </c>
      <c r="F438" s="26">
        <f t="shared" si="13"/>
        <v>-70.7</v>
      </c>
    </row>
    <row r="439" s="191" customFormat="true" ht="17" customHeight="true" spans="1:6">
      <c r="A439" s="200">
        <v>2060103</v>
      </c>
      <c r="B439" s="200" t="s">
        <v>347</v>
      </c>
      <c r="C439" s="58">
        <v>0</v>
      </c>
      <c r="D439" s="58">
        <v>0</v>
      </c>
      <c r="E439" s="58">
        <f t="shared" si="12"/>
        <v>0</v>
      </c>
      <c r="F439" s="26" t="str">
        <f t="shared" si="13"/>
        <v/>
      </c>
    </row>
    <row r="440" s="191" customFormat="true" ht="17" customHeight="true" spans="1:6">
      <c r="A440" s="200">
        <v>2060199</v>
      </c>
      <c r="B440" s="200" t="s">
        <v>623</v>
      </c>
      <c r="C440" s="58">
        <v>1</v>
      </c>
      <c r="D440" s="58">
        <v>2</v>
      </c>
      <c r="E440" s="58">
        <f t="shared" si="12"/>
        <v>1</v>
      </c>
      <c r="F440" s="26">
        <f t="shared" si="13"/>
        <v>100</v>
      </c>
    </row>
    <row r="441" s="51" customFormat="true" spans="1:6">
      <c r="A441" s="200">
        <v>20602</v>
      </c>
      <c r="B441" s="202" t="s">
        <v>624</v>
      </c>
      <c r="C441" s="201">
        <f>SUM(C442:C449)</f>
        <v>0</v>
      </c>
      <c r="D441" s="201"/>
      <c r="E441" s="201">
        <f t="shared" si="12"/>
        <v>0</v>
      </c>
      <c r="F441" s="24" t="str">
        <f t="shared" si="13"/>
        <v/>
      </c>
    </row>
    <row r="442" s="191" customFormat="true" ht="17" customHeight="true" spans="1:6">
      <c r="A442" s="200">
        <v>2060201</v>
      </c>
      <c r="B442" s="200" t="s">
        <v>625</v>
      </c>
      <c r="C442" s="58">
        <v>0</v>
      </c>
      <c r="D442" s="58">
        <v>0</v>
      </c>
      <c r="E442" s="58">
        <f t="shared" si="12"/>
        <v>0</v>
      </c>
      <c r="F442" s="26" t="str">
        <f t="shared" si="13"/>
        <v/>
      </c>
    </row>
    <row r="443" s="191" customFormat="true" ht="17" customHeight="true" spans="1:6">
      <c r="A443" s="200">
        <v>2060203</v>
      </c>
      <c r="B443" s="200" t="s">
        <v>626</v>
      </c>
      <c r="C443" s="58">
        <v>0</v>
      </c>
      <c r="D443" s="58">
        <v>0</v>
      </c>
      <c r="E443" s="58">
        <f t="shared" si="12"/>
        <v>0</v>
      </c>
      <c r="F443" s="26" t="str">
        <f t="shared" si="13"/>
        <v/>
      </c>
    </row>
    <row r="444" s="191" customFormat="true" ht="17" customHeight="true" spans="1:6">
      <c r="A444" s="200">
        <v>2060204</v>
      </c>
      <c r="B444" s="200" t="s">
        <v>627</v>
      </c>
      <c r="C444" s="58">
        <v>0</v>
      </c>
      <c r="D444" s="58">
        <v>0</v>
      </c>
      <c r="E444" s="58">
        <f t="shared" si="12"/>
        <v>0</v>
      </c>
      <c r="F444" s="26" t="str">
        <f t="shared" si="13"/>
        <v/>
      </c>
    </row>
    <row r="445" s="191" customFormat="true" ht="17" customHeight="true" spans="1:6">
      <c r="A445" s="200">
        <v>2060205</v>
      </c>
      <c r="B445" s="200" t="s">
        <v>628</v>
      </c>
      <c r="C445" s="58">
        <v>0</v>
      </c>
      <c r="D445" s="58">
        <v>0</v>
      </c>
      <c r="E445" s="58">
        <f t="shared" si="12"/>
        <v>0</v>
      </c>
      <c r="F445" s="26" t="str">
        <f t="shared" si="13"/>
        <v/>
      </c>
    </row>
    <row r="446" s="191" customFormat="true" ht="17" customHeight="true" spans="1:6">
      <c r="A446" s="200">
        <v>2060206</v>
      </c>
      <c r="B446" s="200" t="s">
        <v>629</v>
      </c>
      <c r="C446" s="58">
        <v>0</v>
      </c>
      <c r="D446" s="58">
        <v>0</v>
      </c>
      <c r="E446" s="58">
        <f t="shared" si="12"/>
        <v>0</v>
      </c>
      <c r="F446" s="26" t="str">
        <f t="shared" si="13"/>
        <v/>
      </c>
    </row>
    <row r="447" s="191" customFormat="true" ht="17" customHeight="true" spans="1:6">
      <c r="A447" s="200">
        <v>2060207</v>
      </c>
      <c r="B447" s="200" t="s">
        <v>630</v>
      </c>
      <c r="C447" s="58">
        <v>0</v>
      </c>
      <c r="D447" s="58">
        <v>0</v>
      </c>
      <c r="E447" s="58">
        <f t="shared" si="12"/>
        <v>0</v>
      </c>
      <c r="F447" s="26" t="str">
        <f t="shared" si="13"/>
        <v/>
      </c>
    </row>
    <row r="448" s="191" customFormat="true" ht="17" customHeight="true" spans="1:6">
      <c r="A448" s="200">
        <v>2060208</v>
      </c>
      <c r="B448" s="200" t="s">
        <v>631</v>
      </c>
      <c r="C448" s="58">
        <v>0</v>
      </c>
      <c r="D448" s="58">
        <v>0</v>
      </c>
      <c r="E448" s="58">
        <f t="shared" si="12"/>
        <v>0</v>
      </c>
      <c r="F448" s="26" t="str">
        <f t="shared" si="13"/>
        <v/>
      </c>
    </row>
    <row r="449" s="191" customFormat="true" ht="17" customHeight="true" spans="1:6">
      <c r="A449" s="200">
        <v>2060299</v>
      </c>
      <c r="B449" s="200" t="s">
        <v>632</v>
      </c>
      <c r="C449" s="58">
        <v>0</v>
      </c>
      <c r="D449" s="58">
        <v>0</v>
      </c>
      <c r="E449" s="58">
        <f t="shared" si="12"/>
        <v>0</v>
      </c>
      <c r="F449" s="26" t="str">
        <f t="shared" si="13"/>
        <v/>
      </c>
    </row>
    <row r="450" s="51" customFormat="true" spans="1:6">
      <c r="A450" s="200">
        <v>20603</v>
      </c>
      <c r="B450" s="202" t="s">
        <v>633</v>
      </c>
      <c r="C450" s="201">
        <v>7</v>
      </c>
      <c r="D450" s="201"/>
      <c r="E450" s="201">
        <f t="shared" si="12"/>
        <v>-7</v>
      </c>
      <c r="F450" s="24">
        <f t="shared" si="13"/>
        <v>-100</v>
      </c>
    </row>
    <row r="451" s="191" customFormat="true" ht="17" customHeight="true" spans="1:6">
      <c r="A451" s="200">
        <v>2060301</v>
      </c>
      <c r="B451" s="200" t="s">
        <v>625</v>
      </c>
      <c r="C451" s="58">
        <v>0</v>
      </c>
      <c r="D451" s="58">
        <v>0</v>
      </c>
      <c r="E451" s="58">
        <f t="shared" si="12"/>
        <v>0</v>
      </c>
      <c r="F451" s="26" t="str">
        <f t="shared" si="13"/>
        <v/>
      </c>
    </row>
    <row r="452" s="191" customFormat="true" ht="17" customHeight="true" spans="1:6">
      <c r="A452" s="200">
        <v>2060302</v>
      </c>
      <c r="B452" s="200" t="s">
        <v>634</v>
      </c>
      <c r="C452" s="58">
        <v>7</v>
      </c>
      <c r="D452" s="58">
        <v>0</v>
      </c>
      <c r="E452" s="58">
        <f t="shared" ref="E452:E515" si="14">D452-C452</f>
        <v>-7</v>
      </c>
      <c r="F452" s="26">
        <f t="shared" ref="F452:F515" si="15">IF(C452&lt;&gt;0,ROUND(100*(D452/C452-1),1),"")</f>
        <v>-100</v>
      </c>
    </row>
    <row r="453" s="191" customFormat="true" ht="17" customHeight="true" spans="1:6">
      <c r="A453" s="200">
        <v>2060303</v>
      </c>
      <c r="B453" s="200" t="s">
        <v>635</v>
      </c>
      <c r="C453" s="58">
        <v>0</v>
      </c>
      <c r="D453" s="58">
        <v>0</v>
      </c>
      <c r="E453" s="58">
        <f t="shared" si="14"/>
        <v>0</v>
      </c>
      <c r="F453" s="26" t="str">
        <f t="shared" si="15"/>
        <v/>
      </c>
    </row>
    <row r="454" s="191" customFormat="true" ht="17" customHeight="true" spans="1:6">
      <c r="A454" s="200">
        <v>2060304</v>
      </c>
      <c r="B454" s="200" t="s">
        <v>636</v>
      </c>
      <c r="C454" s="58">
        <v>0</v>
      </c>
      <c r="D454" s="58">
        <v>0</v>
      </c>
      <c r="E454" s="58">
        <f t="shared" si="14"/>
        <v>0</v>
      </c>
      <c r="F454" s="26" t="str">
        <f t="shared" si="15"/>
        <v/>
      </c>
    </row>
    <row r="455" s="191" customFormat="true" ht="17" customHeight="true" spans="1:6">
      <c r="A455" s="200">
        <v>2060399</v>
      </c>
      <c r="B455" s="200" t="s">
        <v>637</v>
      </c>
      <c r="C455" s="58">
        <v>0</v>
      </c>
      <c r="D455" s="58">
        <v>0</v>
      </c>
      <c r="E455" s="58">
        <f t="shared" si="14"/>
        <v>0</v>
      </c>
      <c r="F455" s="26" t="str">
        <f t="shared" si="15"/>
        <v/>
      </c>
    </row>
    <row r="456" s="51" customFormat="true" spans="1:6">
      <c r="A456" s="200">
        <v>20604</v>
      </c>
      <c r="B456" s="202" t="s">
        <v>638</v>
      </c>
      <c r="C456" s="201">
        <v>150</v>
      </c>
      <c r="D456" s="201"/>
      <c r="E456" s="201">
        <f t="shared" si="14"/>
        <v>-150</v>
      </c>
      <c r="F456" s="24">
        <f t="shared" si="15"/>
        <v>-100</v>
      </c>
    </row>
    <row r="457" s="191" customFormat="true" ht="17" customHeight="true" spans="1:6">
      <c r="A457" s="200">
        <v>2060401</v>
      </c>
      <c r="B457" s="200" t="s">
        <v>625</v>
      </c>
      <c r="C457" s="58">
        <v>0</v>
      </c>
      <c r="D457" s="58">
        <v>0</v>
      </c>
      <c r="E457" s="58">
        <f t="shared" si="14"/>
        <v>0</v>
      </c>
      <c r="F457" s="26" t="str">
        <f t="shared" si="15"/>
        <v/>
      </c>
    </row>
    <row r="458" s="191" customFormat="true" ht="17" customHeight="true" spans="1:6">
      <c r="A458" s="200">
        <v>2060404</v>
      </c>
      <c r="B458" s="200" t="s">
        <v>639</v>
      </c>
      <c r="C458" s="58">
        <v>0</v>
      </c>
      <c r="D458" s="58">
        <v>0</v>
      </c>
      <c r="E458" s="58">
        <f t="shared" si="14"/>
        <v>0</v>
      </c>
      <c r="F458" s="26" t="str">
        <f t="shared" si="15"/>
        <v/>
      </c>
    </row>
    <row r="459" s="191" customFormat="true" ht="17" customHeight="true" spans="1:6">
      <c r="A459" s="200">
        <v>2060405</v>
      </c>
      <c r="B459" s="200" t="s">
        <v>640</v>
      </c>
      <c r="C459" s="58">
        <v>0</v>
      </c>
      <c r="D459" s="58">
        <v>0</v>
      </c>
      <c r="E459" s="58">
        <f t="shared" si="14"/>
        <v>0</v>
      </c>
      <c r="F459" s="26" t="str">
        <f t="shared" si="15"/>
        <v/>
      </c>
    </row>
    <row r="460" s="191" customFormat="true" ht="17" customHeight="true" spans="1:6">
      <c r="A460" s="200">
        <v>2060499</v>
      </c>
      <c r="B460" s="200" t="s">
        <v>641</v>
      </c>
      <c r="C460" s="58">
        <v>150</v>
      </c>
      <c r="D460" s="58">
        <v>0</v>
      </c>
      <c r="E460" s="58">
        <f t="shared" si="14"/>
        <v>-150</v>
      </c>
      <c r="F460" s="26">
        <f t="shared" si="15"/>
        <v>-100</v>
      </c>
    </row>
    <row r="461" s="51" customFormat="true" spans="1:6">
      <c r="A461" s="200">
        <v>20605</v>
      </c>
      <c r="B461" s="202" t="s">
        <v>642</v>
      </c>
      <c r="C461" s="201">
        <v>245</v>
      </c>
      <c r="D461" s="201">
        <v>676</v>
      </c>
      <c r="E461" s="201">
        <f t="shared" si="14"/>
        <v>431</v>
      </c>
      <c r="F461" s="24">
        <f t="shared" si="15"/>
        <v>175.9</v>
      </c>
    </row>
    <row r="462" s="191" customFormat="true" ht="17" customHeight="true" spans="1:6">
      <c r="A462" s="200">
        <v>2060501</v>
      </c>
      <c r="B462" s="200" t="s">
        <v>625</v>
      </c>
      <c r="C462" s="58">
        <v>0</v>
      </c>
      <c r="D462" s="58">
        <v>0</v>
      </c>
      <c r="E462" s="58">
        <f t="shared" si="14"/>
        <v>0</v>
      </c>
      <c r="F462" s="26" t="str">
        <f t="shared" si="15"/>
        <v/>
      </c>
    </row>
    <row r="463" s="191" customFormat="true" ht="17" customHeight="true" spans="1:6">
      <c r="A463" s="200">
        <v>2060502</v>
      </c>
      <c r="B463" s="200" t="s">
        <v>643</v>
      </c>
      <c r="C463" s="58">
        <v>0</v>
      </c>
      <c r="D463" s="58">
        <v>0</v>
      </c>
      <c r="E463" s="58">
        <f t="shared" si="14"/>
        <v>0</v>
      </c>
      <c r="F463" s="26" t="str">
        <f t="shared" si="15"/>
        <v/>
      </c>
    </row>
    <row r="464" s="191" customFormat="true" ht="17" customHeight="true" spans="1:6">
      <c r="A464" s="200">
        <v>2060503</v>
      </c>
      <c r="B464" s="200" t="s">
        <v>644</v>
      </c>
      <c r="C464" s="58">
        <v>0</v>
      </c>
      <c r="D464" s="58">
        <v>0</v>
      </c>
      <c r="E464" s="58">
        <f t="shared" si="14"/>
        <v>0</v>
      </c>
      <c r="F464" s="26" t="str">
        <f t="shared" si="15"/>
        <v/>
      </c>
    </row>
    <row r="465" s="191" customFormat="true" ht="17" customHeight="true" spans="1:6">
      <c r="A465" s="200">
        <v>2060599</v>
      </c>
      <c r="B465" s="200" t="s">
        <v>645</v>
      </c>
      <c r="C465" s="58">
        <v>245</v>
      </c>
      <c r="D465" s="58">
        <v>676</v>
      </c>
      <c r="E465" s="58">
        <f t="shared" si="14"/>
        <v>431</v>
      </c>
      <c r="F465" s="26">
        <f t="shared" si="15"/>
        <v>175.9</v>
      </c>
    </row>
    <row r="466" s="51" customFormat="true" spans="1:6">
      <c r="A466" s="200">
        <v>20606</v>
      </c>
      <c r="B466" s="202" t="s">
        <v>646</v>
      </c>
      <c r="C466" s="201">
        <f>SUM(C467:C470)</f>
        <v>0</v>
      </c>
      <c r="D466" s="201"/>
      <c r="E466" s="201">
        <f t="shared" si="14"/>
        <v>0</v>
      </c>
      <c r="F466" s="24" t="str">
        <f t="shared" si="15"/>
        <v/>
      </c>
    </row>
    <row r="467" s="191" customFormat="true" ht="17" customHeight="true" spans="1:6">
      <c r="A467" s="200">
        <v>2060601</v>
      </c>
      <c r="B467" s="200" t="s">
        <v>647</v>
      </c>
      <c r="C467" s="58">
        <v>0</v>
      </c>
      <c r="D467" s="58">
        <v>0</v>
      </c>
      <c r="E467" s="58">
        <f t="shared" si="14"/>
        <v>0</v>
      </c>
      <c r="F467" s="26" t="str">
        <f t="shared" si="15"/>
        <v/>
      </c>
    </row>
    <row r="468" s="191" customFormat="true" ht="17" customHeight="true" spans="1:6">
      <c r="A468" s="200">
        <v>2060602</v>
      </c>
      <c r="B468" s="200" t="s">
        <v>648</v>
      </c>
      <c r="C468" s="58">
        <v>0</v>
      </c>
      <c r="D468" s="58">
        <v>0</v>
      </c>
      <c r="E468" s="58">
        <f t="shared" si="14"/>
        <v>0</v>
      </c>
      <c r="F468" s="26" t="str">
        <f t="shared" si="15"/>
        <v/>
      </c>
    </row>
    <row r="469" s="191" customFormat="true" ht="17" customHeight="true" spans="1:6">
      <c r="A469" s="200">
        <v>2060603</v>
      </c>
      <c r="B469" s="200" t="s">
        <v>649</v>
      </c>
      <c r="C469" s="58">
        <v>0</v>
      </c>
      <c r="D469" s="58">
        <v>0</v>
      </c>
      <c r="E469" s="58">
        <f t="shared" si="14"/>
        <v>0</v>
      </c>
      <c r="F469" s="26" t="str">
        <f t="shared" si="15"/>
        <v/>
      </c>
    </row>
    <row r="470" s="191" customFormat="true" ht="17" customHeight="true" spans="1:6">
      <c r="A470" s="200">
        <v>2060699</v>
      </c>
      <c r="B470" s="200" t="s">
        <v>650</v>
      </c>
      <c r="C470" s="58">
        <v>0</v>
      </c>
      <c r="D470" s="58">
        <v>0</v>
      </c>
      <c r="E470" s="58">
        <f t="shared" si="14"/>
        <v>0</v>
      </c>
      <c r="F470" s="26" t="str">
        <f t="shared" si="15"/>
        <v/>
      </c>
    </row>
    <row r="471" s="51" customFormat="true" spans="1:6">
      <c r="A471" s="200">
        <v>20607</v>
      </c>
      <c r="B471" s="202" t="s">
        <v>651</v>
      </c>
      <c r="C471" s="201">
        <v>38</v>
      </c>
      <c r="D471" s="201">
        <v>23</v>
      </c>
      <c r="E471" s="201">
        <f t="shared" si="14"/>
        <v>-15</v>
      </c>
      <c r="F471" s="24">
        <f t="shared" si="15"/>
        <v>-39.5</v>
      </c>
    </row>
    <row r="472" s="191" customFormat="true" ht="17" customHeight="true" spans="1:6">
      <c r="A472" s="200">
        <v>2060701</v>
      </c>
      <c r="B472" s="200" t="s">
        <v>625</v>
      </c>
      <c r="C472" s="58">
        <v>0</v>
      </c>
      <c r="D472" s="58">
        <v>0</v>
      </c>
      <c r="E472" s="58">
        <f t="shared" si="14"/>
        <v>0</v>
      </c>
      <c r="F472" s="26" t="str">
        <f t="shared" si="15"/>
        <v/>
      </c>
    </row>
    <row r="473" s="191" customFormat="true" ht="17" customHeight="true" spans="1:6">
      <c r="A473" s="200">
        <v>2060702</v>
      </c>
      <c r="B473" s="200" t="s">
        <v>652</v>
      </c>
      <c r="C473" s="58">
        <v>16</v>
      </c>
      <c r="D473" s="58">
        <v>5</v>
      </c>
      <c r="E473" s="58">
        <f t="shared" si="14"/>
        <v>-11</v>
      </c>
      <c r="F473" s="26">
        <f t="shared" si="15"/>
        <v>-68.8</v>
      </c>
    </row>
    <row r="474" s="191" customFormat="true" ht="17" customHeight="true" spans="1:6">
      <c r="A474" s="200">
        <v>2060703</v>
      </c>
      <c r="B474" s="200" t="s">
        <v>653</v>
      </c>
      <c r="C474" s="58">
        <v>0</v>
      </c>
      <c r="D474" s="58">
        <v>0</v>
      </c>
      <c r="E474" s="58">
        <f t="shared" si="14"/>
        <v>0</v>
      </c>
      <c r="F474" s="26" t="str">
        <f t="shared" si="15"/>
        <v/>
      </c>
    </row>
    <row r="475" s="191" customFormat="true" ht="17" customHeight="true" spans="1:6">
      <c r="A475" s="200">
        <v>2060704</v>
      </c>
      <c r="B475" s="200" t="s">
        <v>654</v>
      </c>
      <c r="C475" s="58">
        <v>0</v>
      </c>
      <c r="D475" s="58">
        <v>0</v>
      </c>
      <c r="E475" s="58">
        <f t="shared" si="14"/>
        <v>0</v>
      </c>
      <c r="F475" s="26" t="str">
        <f t="shared" si="15"/>
        <v/>
      </c>
    </row>
    <row r="476" s="191" customFormat="true" ht="17" customHeight="true" spans="1:6">
      <c r="A476" s="200">
        <v>2060705</v>
      </c>
      <c r="B476" s="200" t="s">
        <v>655</v>
      </c>
      <c r="C476" s="58">
        <v>17</v>
      </c>
      <c r="D476" s="58">
        <v>18</v>
      </c>
      <c r="E476" s="58">
        <f t="shared" si="14"/>
        <v>1</v>
      </c>
      <c r="F476" s="26">
        <f t="shared" si="15"/>
        <v>5.9</v>
      </c>
    </row>
    <row r="477" s="191" customFormat="true" ht="17" customHeight="true" spans="1:6">
      <c r="A477" s="200">
        <v>2060799</v>
      </c>
      <c r="B477" s="200" t="s">
        <v>656</v>
      </c>
      <c r="C477" s="58">
        <v>5</v>
      </c>
      <c r="D477" s="58">
        <v>0</v>
      </c>
      <c r="E477" s="58">
        <f t="shared" si="14"/>
        <v>-5</v>
      </c>
      <c r="F477" s="26">
        <f t="shared" si="15"/>
        <v>-100</v>
      </c>
    </row>
    <row r="478" s="51" customFormat="true" spans="1:6">
      <c r="A478" s="200">
        <v>20608</v>
      </c>
      <c r="B478" s="202" t="s">
        <v>657</v>
      </c>
      <c r="C478" s="201">
        <f>SUM(C479:C481)</f>
        <v>0</v>
      </c>
      <c r="D478" s="201"/>
      <c r="E478" s="201">
        <f t="shared" si="14"/>
        <v>0</v>
      </c>
      <c r="F478" s="24" t="str">
        <f t="shared" si="15"/>
        <v/>
      </c>
    </row>
    <row r="479" s="191" customFormat="true" ht="17" customHeight="true" spans="1:6">
      <c r="A479" s="200">
        <v>2060801</v>
      </c>
      <c r="B479" s="200" t="s">
        <v>658</v>
      </c>
      <c r="C479" s="58">
        <v>0</v>
      </c>
      <c r="D479" s="58">
        <v>0</v>
      </c>
      <c r="E479" s="58">
        <f t="shared" si="14"/>
        <v>0</v>
      </c>
      <c r="F479" s="26" t="str">
        <f t="shared" si="15"/>
        <v/>
      </c>
    </row>
    <row r="480" s="191" customFormat="true" ht="17" customHeight="true" spans="1:6">
      <c r="A480" s="200">
        <v>2060802</v>
      </c>
      <c r="B480" s="200" t="s">
        <v>659</v>
      </c>
      <c r="C480" s="58">
        <v>0</v>
      </c>
      <c r="D480" s="58">
        <v>0</v>
      </c>
      <c r="E480" s="58">
        <f t="shared" si="14"/>
        <v>0</v>
      </c>
      <c r="F480" s="26" t="str">
        <f t="shared" si="15"/>
        <v/>
      </c>
    </row>
    <row r="481" s="191" customFormat="true" ht="17" customHeight="true" spans="1:6">
      <c r="A481" s="200">
        <v>2060899</v>
      </c>
      <c r="B481" s="200" t="s">
        <v>660</v>
      </c>
      <c r="C481" s="58">
        <v>0</v>
      </c>
      <c r="D481" s="58">
        <v>0</v>
      </c>
      <c r="E481" s="58">
        <f t="shared" si="14"/>
        <v>0</v>
      </c>
      <c r="F481" s="26" t="str">
        <f t="shared" si="15"/>
        <v/>
      </c>
    </row>
    <row r="482" s="51" customFormat="true" spans="1:6">
      <c r="A482" s="200">
        <v>20609</v>
      </c>
      <c r="B482" s="202" t="s">
        <v>661</v>
      </c>
      <c r="C482" s="201">
        <f>SUM(C483:C485)</f>
        <v>0</v>
      </c>
      <c r="D482" s="201"/>
      <c r="E482" s="201">
        <f t="shared" si="14"/>
        <v>0</v>
      </c>
      <c r="F482" s="24" t="str">
        <f t="shared" si="15"/>
        <v/>
      </c>
    </row>
    <row r="483" s="191" customFormat="true" ht="17" customHeight="true" spans="1:6">
      <c r="A483" s="200">
        <v>2060901</v>
      </c>
      <c r="B483" s="200" t="s">
        <v>662</v>
      </c>
      <c r="C483" s="58">
        <v>0</v>
      </c>
      <c r="D483" s="58">
        <v>0</v>
      </c>
      <c r="E483" s="58">
        <f t="shared" si="14"/>
        <v>0</v>
      </c>
      <c r="F483" s="26" t="str">
        <f t="shared" si="15"/>
        <v/>
      </c>
    </row>
    <row r="484" s="191" customFormat="true" ht="17" customHeight="true" spans="1:6">
      <c r="A484" s="200">
        <v>2060902</v>
      </c>
      <c r="B484" s="200" t="s">
        <v>663</v>
      </c>
      <c r="C484" s="58">
        <v>0</v>
      </c>
      <c r="D484" s="58">
        <v>0</v>
      </c>
      <c r="E484" s="58">
        <f t="shared" si="14"/>
        <v>0</v>
      </c>
      <c r="F484" s="26" t="str">
        <f t="shared" si="15"/>
        <v/>
      </c>
    </row>
    <row r="485" s="191" customFormat="true" ht="17" customHeight="true" spans="1:6">
      <c r="A485" s="200">
        <v>2060999</v>
      </c>
      <c r="B485" s="200" t="s">
        <v>664</v>
      </c>
      <c r="C485" s="58">
        <v>0</v>
      </c>
      <c r="D485" s="58">
        <v>0</v>
      </c>
      <c r="E485" s="58">
        <f t="shared" si="14"/>
        <v>0</v>
      </c>
      <c r="F485" s="26" t="str">
        <f t="shared" si="15"/>
        <v/>
      </c>
    </row>
    <row r="486" s="51" customFormat="true" spans="1:6">
      <c r="A486" s="200">
        <v>20699</v>
      </c>
      <c r="B486" s="202" t="s">
        <v>665</v>
      </c>
      <c r="C486" s="201">
        <v>11</v>
      </c>
      <c r="D486" s="201">
        <v>13</v>
      </c>
      <c r="E486" s="201">
        <f t="shared" si="14"/>
        <v>2</v>
      </c>
      <c r="F486" s="24">
        <f t="shared" si="15"/>
        <v>18.2</v>
      </c>
    </row>
    <row r="487" s="191" customFormat="true" ht="17" customHeight="true" spans="1:6">
      <c r="A487" s="200">
        <v>2069901</v>
      </c>
      <c r="B487" s="200" t="s">
        <v>666</v>
      </c>
      <c r="C487" s="58">
        <v>0</v>
      </c>
      <c r="D487" s="58">
        <v>0</v>
      </c>
      <c r="E487" s="58">
        <f t="shared" si="14"/>
        <v>0</v>
      </c>
      <c r="F487" s="26" t="str">
        <f t="shared" si="15"/>
        <v/>
      </c>
    </row>
    <row r="488" s="191" customFormat="true" ht="17" customHeight="true" spans="1:6">
      <c r="A488" s="200">
        <v>2069902</v>
      </c>
      <c r="B488" s="200" t="s">
        <v>667</v>
      </c>
      <c r="C488" s="58">
        <v>0</v>
      </c>
      <c r="D488" s="58">
        <v>0</v>
      </c>
      <c r="E488" s="58">
        <f t="shared" si="14"/>
        <v>0</v>
      </c>
      <c r="F488" s="26" t="str">
        <f t="shared" si="15"/>
        <v/>
      </c>
    </row>
    <row r="489" s="191" customFormat="true" ht="17" customHeight="true" spans="1:6">
      <c r="A489" s="200">
        <v>2069903</v>
      </c>
      <c r="B489" s="200" t="s">
        <v>668</v>
      </c>
      <c r="C489" s="58">
        <v>0</v>
      </c>
      <c r="D489" s="58">
        <v>0</v>
      </c>
      <c r="E489" s="58">
        <f t="shared" si="14"/>
        <v>0</v>
      </c>
      <c r="F489" s="26" t="str">
        <f t="shared" si="15"/>
        <v/>
      </c>
    </row>
    <row r="490" s="191" customFormat="true" ht="17" customHeight="true" spans="1:6">
      <c r="A490" s="200">
        <v>2069999</v>
      </c>
      <c r="B490" s="200" t="s">
        <v>669</v>
      </c>
      <c r="C490" s="58">
        <v>11</v>
      </c>
      <c r="D490" s="58">
        <v>13</v>
      </c>
      <c r="E490" s="58">
        <f t="shared" si="14"/>
        <v>2</v>
      </c>
      <c r="F490" s="26">
        <f t="shared" si="15"/>
        <v>18.2</v>
      </c>
    </row>
    <row r="491" s="51" customFormat="true" spans="1:6">
      <c r="A491" s="202">
        <v>207</v>
      </c>
      <c r="B491" s="202" t="s">
        <v>670</v>
      </c>
      <c r="C491" s="201">
        <f>SUM(C492,C508,C516,C527,C536,C544)</f>
        <v>1834</v>
      </c>
      <c r="D491" s="201">
        <f>SUM(D492,D508,D516,D527,D536,D544)</f>
        <v>3152</v>
      </c>
      <c r="E491" s="201">
        <f t="shared" si="14"/>
        <v>1318</v>
      </c>
      <c r="F491" s="24">
        <f t="shared" si="15"/>
        <v>71.9</v>
      </c>
    </row>
    <row r="492" s="51" customFormat="true" spans="1:6">
      <c r="A492" s="200">
        <v>20701</v>
      </c>
      <c r="B492" s="202" t="s">
        <v>671</v>
      </c>
      <c r="C492" s="201">
        <v>726</v>
      </c>
      <c r="D492" s="201">
        <v>2815</v>
      </c>
      <c r="E492" s="201">
        <f t="shared" si="14"/>
        <v>2089</v>
      </c>
      <c r="F492" s="24">
        <f t="shared" si="15"/>
        <v>287.7</v>
      </c>
    </row>
    <row r="493" s="191" customFormat="true" ht="17" customHeight="true" spans="1:6">
      <c r="A493" s="200">
        <v>2070101</v>
      </c>
      <c r="B493" s="200" t="s">
        <v>345</v>
      </c>
      <c r="C493" s="58">
        <v>362</v>
      </c>
      <c r="D493" s="58">
        <v>485</v>
      </c>
      <c r="E493" s="58">
        <f t="shared" si="14"/>
        <v>123</v>
      </c>
      <c r="F493" s="26">
        <f t="shared" si="15"/>
        <v>34</v>
      </c>
    </row>
    <row r="494" s="191" customFormat="true" ht="17" customHeight="true" spans="1:6">
      <c r="A494" s="200">
        <v>2070102</v>
      </c>
      <c r="B494" s="200" t="s">
        <v>346</v>
      </c>
      <c r="C494" s="58">
        <v>0</v>
      </c>
      <c r="D494" s="58">
        <v>0</v>
      </c>
      <c r="E494" s="58">
        <f t="shared" si="14"/>
        <v>0</v>
      </c>
      <c r="F494" s="26" t="str">
        <f t="shared" si="15"/>
        <v/>
      </c>
    </row>
    <row r="495" s="191" customFormat="true" ht="17" customHeight="true" spans="1:6">
      <c r="A495" s="200">
        <v>2070103</v>
      </c>
      <c r="B495" s="200" t="s">
        <v>347</v>
      </c>
      <c r="C495" s="58">
        <v>0</v>
      </c>
      <c r="D495" s="58">
        <v>0</v>
      </c>
      <c r="E495" s="58">
        <f t="shared" si="14"/>
        <v>0</v>
      </c>
      <c r="F495" s="26" t="str">
        <f t="shared" si="15"/>
        <v/>
      </c>
    </row>
    <row r="496" s="191" customFormat="true" ht="17" customHeight="true" spans="1:6">
      <c r="A496" s="200">
        <v>2070104</v>
      </c>
      <c r="B496" s="200" t="s">
        <v>672</v>
      </c>
      <c r="C496" s="58">
        <v>80</v>
      </c>
      <c r="D496" s="58">
        <v>87</v>
      </c>
      <c r="E496" s="58">
        <f t="shared" si="14"/>
        <v>7</v>
      </c>
      <c r="F496" s="26">
        <f t="shared" si="15"/>
        <v>8.7</v>
      </c>
    </row>
    <row r="497" s="191" customFormat="true" ht="17" customHeight="true" spans="1:6">
      <c r="A497" s="200">
        <v>2070105</v>
      </c>
      <c r="B497" s="200" t="s">
        <v>673</v>
      </c>
      <c r="C497" s="58">
        <v>0</v>
      </c>
      <c r="D497" s="58">
        <v>0</v>
      </c>
      <c r="E497" s="58">
        <f t="shared" si="14"/>
        <v>0</v>
      </c>
      <c r="F497" s="26" t="str">
        <f t="shared" si="15"/>
        <v/>
      </c>
    </row>
    <row r="498" s="191" customFormat="true" ht="17" customHeight="true" spans="1:6">
      <c r="A498" s="200">
        <v>2070106</v>
      </c>
      <c r="B498" s="200" t="s">
        <v>674</v>
      </c>
      <c r="C498" s="58">
        <v>0</v>
      </c>
      <c r="D498" s="58">
        <v>0</v>
      </c>
      <c r="E498" s="58">
        <f t="shared" si="14"/>
        <v>0</v>
      </c>
      <c r="F498" s="26" t="str">
        <f t="shared" si="15"/>
        <v/>
      </c>
    </row>
    <row r="499" s="191" customFormat="true" ht="17" customHeight="true" spans="1:6">
      <c r="A499" s="200">
        <v>2070107</v>
      </c>
      <c r="B499" s="200" t="s">
        <v>675</v>
      </c>
      <c r="C499" s="58">
        <v>0</v>
      </c>
      <c r="D499" s="58">
        <v>0</v>
      </c>
      <c r="E499" s="58">
        <f t="shared" si="14"/>
        <v>0</v>
      </c>
      <c r="F499" s="26" t="str">
        <f t="shared" si="15"/>
        <v/>
      </c>
    </row>
    <row r="500" s="191" customFormat="true" ht="17" customHeight="true" spans="1:6">
      <c r="A500" s="200">
        <v>2070108</v>
      </c>
      <c r="B500" s="200" t="s">
        <v>676</v>
      </c>
      <c r="C500" s="58">
        <v>0</v>
      </c>
      <c r="D500" s="58">
        <v>0</v>
      </c>
      <c r="E500" s="58">
        <f t="shared" si="14"/>
        <v>0</v>
      </c>
      <c r="F500" s="26" t="str">
        <f t="shared" si="15"/>
        <v/>
      </c>
    </row>
    <row r="501" s="191" customFormat="true" ht="17" customHeight="true" spans="1:6">
      <c r="A501" s="200">
        <v>2070109</v>
      </c>
      <c r="B501" s="200" t="s">
        <v>677</v>
      </c>
      <c r="C501" s="58">
        <v>202</v>
      </c>
      <c r="D501" s="58">
        <v>223</v>
      </c>
      <c r="E501" s="58">
        <f t="shared" si="14"/>
        <v>21</v>
      </c>
      <c r="F501" s="26">
        <f t="shared" si="15"/>
        <v>10.4</v>
      </c>
    </row>
    <row r="502" s="191" customFormat="true" ht="17" customHeight="true" spans="1:6">
      <c r="A502" s="200">
        <v>2070110</v>
      </c>
      <c r="B502" s="200" t="s">
        <v>678</v>
      </c>
      <c r="C502" s="58">
        <v>0</v>
      </c>
      <c r="D502" s="58">
        <v>0</v>
      </c>
      <c r="E502" s="58">
        <f t="shared" si="14"/>
        <v>0</v>
      </c>
      <c r="F502" s="26" t="str">
        <f t="shared" si="15"/>
        <v/>
      </c>
    </row>
    <row r="503" s="191" customFormat="true" ht="17" customHeight="true" spans="1:6">
      <c r="A503" s="200">
        <v>2070111</v>
      </c>
      <c r="B503" s="200" t="s">
        <v>679</v>
      </c>
      <c r="C503" s="58">
        <v>0</v>
      </c>
      <c r="D503" s="58">
        <v>33</v>
      </c>
      <c r="E503" s="58">
        <f t="shared" si="14"/>
        <v>33</v>
      </c>
      <c r="F503" s="26" t="str">
        <f t="shared" si="15"/>
        <v/>
      </c>
    </row>
    <row r="504" s="191" customFormat="true" ht="17" customHeight="true" spans="1:6">
      <c r="A504" s="200">
        <v>2070112</v>
      </c>
      <c r="B504" s="200" t="s">
        <v>680</v>
      </c>
      <c r="C504" s="58">
        <v>0</v>
      </c>
      <c r="D504" s="58">
        <v>0</v>
      </c>
      <c r="E504" s="58">
        <f t="shared" si="14"/>
        <v>0</v>
      </c>
      <c r="F504" s="26" t="str">
        <f t="shared" si="15"/>
        <v/>
      </c>
    </row>
    <row r="505" s="191" customFormat="true" ht="17" customHeight="true" spans="1:6">
      <c r="A505" s="200">
        <v>2070113</v>
      </c>
      <c r="B505" s="200" t="s">
        <v>681</v>
      </c>
      <c r="C505" s="58">
        <v>0</v>
      </c>
      <c r="D505" s="58">
        <v>0</v>
      </c>
      <c r="E505" s="58">
        <f t="shared" si="14"/>
        <v>0</v>
      </c>
      <c r="F505" s="26" t="str">
        <f t="shared" si="15"/>
        <v/>
      </c>
    </row>
    <row r="506" s="191" customFormat="true" ht="17" customHeight="true" spans="1:6">
      <c r="A506" s="200">
        <v>2070114</v>
      </c>
      <c r="B506" s="200" t="s">
        <v>682</v>
      </c>
      <c r="C506" s="58">
        <v>0</v>
      </c>
      <c r="D506" s="58">
        <v>0</v>
      </c>
      <c r="E506" s="58">
        <f t="shared" si="14"/>
        <v>0</v>
      </c>
      <c r="F506" s="26" t="str">
        <f t="shared" si="15"/>
        <v/>
      </c>
    </row>
    <row r="507" s="191" customFormat="true" ht="17" customHeight="true" spans="1:6">
      <c r="A507" s="200">
        <v>2070199</v>
      </c>
      <c r="B507" s="200" t="s">
        <v>683</v>
      </c>
      <c r="C507" s="58">
        <v>82</v>
      </c>
      <c r="D507" s="58">
        <v>1987</v>
      </c>
      <c r="E507" s="58">
        <f t="shared" si="14"/>
        <v>1905</v>
      </c>
      <c r="F507" s="26">
        <f t="shared" si="15"/>
        <v>2323.2</v>
      </c>
    </row>
    <row r="508" s="51" customFormat="true" spans="1:6">
      <c r="A508" s="200">
        <v>20702</v>
      </c>
      <c r="B508" s="202" t="s">
        <v>684</v>
      </c>
      <c r="C508" s="201">
        <v>74</v>
      </c>
      <c r="D508" s="201">
        <v>79</v>
      </c>
      <c r="E508" s="201">
        <f t="shared" si="14"/>
        <v>5</v>
      </c>
      <c r="F508" s="24">
        <f t="shared" si="15"/>
        <v>6.8</v>
      </c>
    </row>
    <row r="509" s="191" customFormat="true" ht="17" customHeight="true" spans="1:6">
      <c r="A509" s="200">
        <v>2070201</v>
      </c>
      <c r="B509" s="200" t="s">
        <v>345</v>
      </c>
      <c r="C509" s="58">
        <v>0</v>
      </c>
      <c r="D509" s="58">
        <v>0</v>
      </c>
      <c r="E509" s="58">
        <f t="shared" si="14"/>
        <v>0</v>
      </c>
      <c r="F509" s="26" t="str">
        <f t="shared" si="15"/>
        <v/>
      </c>
    </row>
    <row r="510" s="191" customFormat="true" ht="17" customHeight="true" spans="1:6">
      <c r="A510" s="200">
        <v>2070202</v>
      </c>
      <c r="B510" s="200" t="s">
        <v>346</v>
      </c>
      <c r="C510" s="58">
        <v>0</v>
      </c>
      <c r="D510" s="58">
        <v>0</v>
      </c>
      <c r="E510" s="58">
        <f t="shared" si="14"/>
        <v>0</v>
      </c>
      <c r="F510" s="26" t="str">
        <f t="shared" si="15"/>
        <v/>
      </c>
    </row>
    <row r="511" s="191" customFormat="true" ht="17" customHeight="true" spans="1:6">
      <c r="A511" s="200">
        <v>2070203</v>
      </c>
      <c r="B511" s="200" t="s">
        <v>347</v>
      </c>
      <c r="C511" s="58">
        <v>0</v>
      </c>
      <c r="D511" s="58">
        <v>0</v>
      </c>
      <c r="E511" s="58">
        <f t="shared" si="14"/>
        <v>0</v>
      </c>
      <c r="F511" s="26" t="str">
        <f t="shared" si="15"/>
        <v/>
      </c>
    </row>
    <row r="512" s="191" customFormat="true" ht="17" customHeight="true" spans="1:6">
      <c r="A512" s="200">
        <v>2070204</v>
      </c>
      <c r="B512" s="200" t="s">
        <v>685</v>
      </c>
      <c r="C512" s="58">
        <v>61</v>
      </c>
      <c r="D512" s="58">
        <v>58</v>
      </c>
      <c r="E512" s="58">
        <f t="shared" si="14"/>
        <v>-3</v>
      </c>
      <c r="F512" s="26">
        <f t="shared" si="15"/>
        <v>-4.9</v>
      </c>
    </row>
    <row r="513" s="191" customFormat="true" ht="17" customHeight="true" spans="1:6">
      <c r="A513" s="200">
        <v>2070205</v>
      </c>
      <c r="B513" s="200" t="s">
        <v>686</v>
      </c>
      <c r="C513" s="58">
        <v>13</v>
      </c>
      <c r="D513" s="58">
        <v>21</v>
      </c>
      <c r="E513" s="58">
        <f t="shared" si="14"/>
        <v>8</v>
      </c>
      <c r="F513" s="26">
        <f t="shared" si="15"/>
        <v>61.5</v>
      </c>
    </row>
    <row r="514" s="191" customFormat="true" ht="17" customHeight="true" spans="1:6">
      <c r="A514" s="200">
        <v>2070206</v>
      </c>
      <c r="B514" s="200" t="s">
        <v>687</v>
      </c>
      <c r="C514" s="58">
        <v>0</v>
      </c>
      <c r="D514" s="58">
        <v>0</v>
      </c>
      <c r="E514" s="58">
        <f t="shared" si="14"/>
        <v>0</v>
      </c>
      <c r="F514" s="26" t="str">
        <f t="shared" si="15"/>
        <v/>
      </c>
    </row>
    <row r="515" s="191" customFormat="true" ht="17" customHeight="true" spans="1:6">
      <c r="A515" s="200">
        <v>2070299</v>
      </c>
      <c r="B515" s="200" t="s">
        <v>688</v>
      </c>
      <c r="C515" s="58">
        <v>0</v>
      </c>
      <c r="D515" s="58">
        <v>0</v>
      </c>
      <c r="E515" s="58">
        <f t="shared" si="14"/>
        <v>0</v>
      </c>
      <c r="F515" s="26" t="str">
        <f t="shared" si="15"/>
        <v/>
      </c>
    </row>
    <row r="516" s="51" customFormat="true" spans="1:6">
      <c r="A516" s="200">
        <v>20703</v>
      </c>
      <c r="B516" s="202" t="s">
        <v>689</v>
      </c>
      <c r="C516" s="201">
        <v>306</v>
      </c>
      <c r="D516" s="201">
        <v>99</v>
      </c>
      <c r="E516" s="201">
        <f t="shared" ref="E516:E579" si="16">D516-C516</f>
        <v>-207</v>
      </c>
      <c r="F516" s="24">
        <f t="shared" ref="F516:F579" si="17">IF(C516&lt;&gt;0,ROUND(100*(D516/C516-1),1),"")</f>
        <v>-67.6</v>
      </c>
    </row>
    <row r="517" s="191" customFormat="true" ht="17" customHeight="true" spans="1:6">
      <c r="A517" s="200">
        <v>2070301</v>
      </c>
      <c r="B517" s="200" t="s">
        <v>345</v>
      </c>
      <c r="C517" s="58">
        <v>0</v>
      </c>
      <c r="D517" s="58">
        <v>0</v>
      </c>
      <c r="E517" s="58">
        <f t="shared" si="16"/>
        <v>0</v>
      </c>
      <c r="F517" s="26" t="str">
        <f t="shared" si="17"/>
        <v/>
      </c>
    </row>
    <row r="518" s="191" customFormat="true" ht="17" customHeight="true" spans="1:6">
      <c r="A518" s="200">
        <v>2070302</v>
      </c>
      <c r="B518" s="200" t="s">
        <v>346</v>
      </c>
      <c r="C518" s="58">
        <v>0</v>
      </c>
      <c r="D518" s="58">
        <v>0</v>
      </c>
      <c r="E518" s="58">
        <f t="shared" si="16"/>
        <v>0</v>
      </c>
      <c r="F518" s="26" t="str">
        <f t="shared" si="17"/>
        <v/>
      </c>
    </row>
    <row r="519" s="191" customFormat="true" ht="17" customHeight="true" spans="1:6">
      <c r="A519" s="200">
        <v>2070303</v>
      </c>
      <c r="B519" s="200" t="s">
        <v>347</v>
      </c>
      <c r="C519" s="58">
        <v>0</v>
      </c>
      <c r="D519" s="58">
        <v>0</v>
      </c>
      <c r="E519" s="58">
        <f t="shared" si="16"/>
        <v>0</v>
      </c>
      <c r="F519" s="26" t="str">
        <f t="shared" si="17"/>
        <v/>
      </c>
    </row>
    <row r="520" s="191" customFormat="true" ht="17" customHeight="true" spans="1:6">
      <c r="A520" s="200">
        <v>2070304</v>
      </c>
      <c r="B520" s="200" t="s">
        <v>690</v>
      </c>
      <c r="C520" s="58">
        <v>0</v>
      </c>
      <c r="D520" s="58">
        <v>0</v>
      </c>
      <c r="E520" s="58">
        <f t="shared" si="16"/>
        <v>0</v>
      </c>
      <c r="F520" s="26" t="str">
        <f t="shared" si="17"/>
        <v/>
      </c>
    </row>
    <row r="521" s="191" customFormat="true" ht="17" customHeight="true" spans="1:6">
      <c r="A521" s="200">
        <v>2070305</v>
      </c>
      <c r="B521" s="200" t="s">
        <v>691</v>
      </c>
      <c r="C521" s="58">
        <v>0</v>
      </c>
      <c r="D521" s="58">
        <v>0</v>
      </c>
      <c r="E521" s="58">
        <f t="shared" si="16"/>
        <v>0</v>
      </c>
      <c r="F521" s="26" t="str">
        <f t="shared" si="17"/>
        <v/>
      </c>
    </row>
    <row r="522" s="191" customFormat="true" ht="17" customHeight="true" spans="1:6">
      <c r="A522" s="200">
        <v>2070306</v>
      </c>
      <c r="B522" s="200" t="s">
        <v>692</v>
      </c>
      <c r="C522" s="58">
        <v>0</v>
      </c>
      <c r="D522" s="58">
        <v>0</v>
      </c>
      <c r="E522" s="58">
        <f t="shared" si="16"/>
        <v>0</v>
      </c>
      <c r="F522" s="26" t="str">
        <f t="shared" si="17"/>
        <v/>
      </c>
    </row>
    <row r="523" s="191" customFormat="true" ht="17" customHeight="true" spans="1:6">
      <c r="A523" s="200">
        <v>2070307</v>
      </c>
      <c r="B523" s="200" t="s">
        <v>693</v>
      </c>
      <c r="C523" s="58">
        <v>65</v>
      </c>
      <c r="D523" s="58">
        <v>57</v>
      </c>
      <c r="E523" s="58">
        <f t="shared" si="16"/>
        <v>-8</v>
      </c>
      <c r="F523" s="26">
        <f t="shared" si="17"/>
        <v>-12.3</v>
      </c>
    </row>
    <row r="524" s="191" customFormat="true" ht="17" customHeight="true" spans="1:6">
      <c r="A524" s="200">
        <v>2070308</v>
      </c>
      <c r="B524" s="200" t="s">
        <v>694</v>
      </c>
      <c r="C524" s="58">
        <v>241</v>
      </c>
      <c r="D524" s="58">
        <v>42</v>
      </c>
      <c r="E524" s="58">
        <f t="shared" si="16"/>
        <v>-199</v>
      </c>
      <c r="F524" s="26">
        <f t="shared" si="17"/>
        <v>-82.6</v>
      </c>
    </row>
    <row r="525" s="191" customFormat="true" ht="17" customHeight="true" spans="1:6">
      <c r="A525" s="200">
        <v>2070309</v>
      </c>
      <c r="B525" s="200" t="s">
        <v>695</v>
      </c>
      <c r="C525" s="58">
        <v>0</v>
      </c>
      <c r="D525" s="58">
        <v>0</v>
      </c>
      <c r="E525" s="58">
        <f t="shared" si="16"/>
        <v>0</v>
      </c>
      <c r="F525" s="26" t="str">
        <f t="shared" si="17"/>
        <v/>
      </c>
    </row>
    <row r="526" s="191" customFormat="true" ht="17" customHeight="true" spans="1:6">
      <c r="A526" s="200">
        <v>2070399</v>
      </c>
      <c r="B526" s="200" t="s">
        <v>696</v>
      </c>
      <c r="C526" s="58">
        <v>0</v>
      </c>
      <c r="D526" s="58">
        <v>0</v>
      </c>
      <c r="E526" s="58">
        <f t="shared" si="16"/>
        <v>0</v>
      </c>
      <c r="F526" s="26" t="str">
        <f t="shared" si="17"/>
        <v/>
      </c>
    </row>
    <row r="527" s="51" customFormat="true" spans="1:6">
      <c r="A527" s="200">
        <v>20706</v>
      </c>
      <c r="B527" s="164" t="s">
        <v>697</v>
      </c>
      <c r="C527" s="201">
        <v>1</v>
      </c>
      <c r="D527" s="201">
        <v>3</v>
      </c>
      <c r="E527" s="201">
        <f t="shared" si="16"/>
        <v>2</v>
      </c>
      <c r="F527" s="24">
        <f t="shared" si="17"/>
        <v>200</v>
      </c>
    </row>
    <row r="528" s="191" customFormat="true" ht="17" customHeight="true" spans="1:6">
      <c r="A528" s="200">
        <v>2070601</v>
      </c>
      <c r="B528" s="96" t="s">
        <v>345</v>
      </c>
      <c r="C528" s="58">
        <v>0</v>
      </c>
      <c r="D528" s="58">
        <v>0</v>
      </c>
      <c r="E528" s="58">
        <f t="shared" si="16"/>
        <v>0</v>
      </c>
      <c r="F528" s="26" t="str">
        <f t="shared" si="17"/>
        <v/>
      </c>
    </row>
    <row r="529" s="191" customFormat="true" ht="17" customHeight="true" spans="1:6">
      <c r="A529" s="200">
        <v>2070602</v>
      </c>
      <c r="B529" s="96" t="s">
        <v>346</v>
      </c>
      <c r="C529" s="58">
        <v>0</v>
      </c>
      <c r="D529" s="58">
        <v>0</v>
      </c>
      <c r="E529" s="58">
        <f t="shared" si="16"/>
        <v>0</v>
      </c>
      <c r="F529" s="26" t="str">
        <f t="shared" si="17"/>
        <v/>
      </c>
    </row>
    <row r="530" s="191" customFormat="true" ht="17" customHeight="true" spans="1:6">
      <c r="A530" s="200">
        <v>2070603</v>
      </c>
      <c r="B530" s="96" t="s">
        <v>347</v>
      </c>
      <c r="C530" s="58">
        <v>0</v>
      </c>
      <c r="D530" s="58">
        <v>0</v>
      </c>
      <c r="E530" s="58">
        <f t="shared" si="16"/>
        <v>0</v>
      </c>
      <c r="F530" s="26" t="str">
        <f t="shared" si="17"/>
        <v/>
      </c>
    </row>
    <row r="531" s="191" customFormat="true" ht="17" customHeight="true" spans="1:6">
      <c r="A531" s="200">
        <v>2070604</v>
      </c>
      <c r="B531" s="96" t="s">
        <v>698</v>
      </c>
      <c r="C531" s="58">
        <v>0</v>
      </c>
      <c r="D531" s="58">
        <v>0</v>
      </c>
      <c r="E531" s="58">
        <f t="shared" si="16"/>
        <v>0</v>
      </c>
      <c r="F531" s="26" t="str">
        <f t="shared" si="17"/>
        <v/>
      </c>
    </row>
    <row r="532" s="191" customFormat="true" ht="17" customHeight="true" spans="1:6">
      <c r="A532" s="200">
        <v>2070605</v>
      </c>
      <c r="B532" s="96" t="s">
        <v>699</v>
      </c>
      <c r="C532" s="58">
        <v>0</v>
      </c>
      <c r="D532" s="58">
        <v>0</v>
      </c>
      <c r="E532" s="58">
        <f t="shared" si="16"/>
        <v>0</v>
      </c>
      <c r="F532" s="26" t="str">
        <f t="shared" si="17"/>
        <v/>
      </c>
    </row>
    <row r="533" s="191" customFormat="true" ht="17" customHeight="true" spans="1:6">
      <c r="A533" s="200">
        <v>2070606</v>
      </c>
      <c r="B533" s="96" t="s">
        <v>700</v>
      </c>
      <c r="C533" s="58">
        <v>0</v>
      </c>
      <c r="D533" s="58">
        <v>0</v>
      </c>
      <c r="E533" s="58">
        <f t="shared" si="16"/>
        <v>0</v>
      </c>
      <c r="F533" s="26" t="str">
        <f t="shared" si="17"/>
        <v/>
      </c>
    </row>
    <row r="534" s="191" customFormat="true" ht="17" customHeight="true" spans="1:6">
      <c r="A534" s="200">
        <v>2070607</v>
      </c>
      <c r="B534" s="96" t="s">
        <v>701</v>
      </c>
      <c r="C534" s="58">
        <v>1</v>
      </c>
      <c r="D534" s="58">
        <v>3</v>
      </c>
      <c r="E534" s="58">
        <f t="shared" si="16"/>
        <v>2</v>
      </c>
      <c r="F534" s="26">
        <f t="shared" si="17"/>
        <v>200</v>
      </c>
    </row>
    <row r="535" s="191" customFormat="true" ht="17" customHeight="true" spans="1:6">
      <c r="A535" s="200">
        <v>2070699</v>
      </c>
      <c r="B535" s="96" t="s">
        <v>702</v>
      </c>
      <c r="C535" s="58">
        <v>0</v>
      </c>
      <c r="D535" s="58">
        <v>0</v>
      </c>
      <c r="E535" s="58">
        <f t="shared" si="16"/>
        <v>0</v>
      </c>
      <c r="F535" s="26" t="str">
        <f t="shared" si="17"/>
        <v/>
      </c>
    </row>
    <row r="536" s="51" customFormat="true" spans="1:6">
      <c r="A536" s="200">
        <v>20708</v>
      </c>
      <c r="B536" s="164" t="s">
        <v>703</v>
      </c>
      <c r="C536" s="201">
        <v>606</v>
      </c>
      <c r="D536" s="201">
        <v>68</v>
      </c>
      <c r="E536" s="201">
        <f t="shared" si="16"/>
        <v>-538</v>
      </c>
      <c r="F536" s="24">
        <f t="shared" si="17"/>
        <v>-88.8</v>
      </c>
    </row>
    <row r="537" s="191" customFormat="true" ht="17" customHeight="true" spans="1:6">
      <c r="A537" s="200">
        <v>2070801</v>
      </c>
      <c r="B537" s="96" t="s">
        <v>345</v>
      </c>
      <c r="C537" s="58">
        <v>0</v>
      </c>
      <c r="D537" s="58">
        <v>0</v>
      </c>
      <c r="E537" s="58">
        <f t="shared" si="16"/>
        <v>0</v>
      </c>
      <c r="F537" s="26" t="str">
        <f t="shared" si="17"/>
        <v/>
      </c>
    </row>
    <row r="538" s="191" customFormat="true" ht="17" customHeight="true" spans="1:6">
      <c r="A538" s="200">
        <v>2070802</v>
      </c>
      <c r="B538" s="96" t="s">
        <v>346</v>
      </c>
      <c r="C538" s="58">
        <v>0</v>
      </c>
      <c r="D538" s="58">
        <v>0</v>
      </c>
      <c r="E538" s="58">
        <f t="shared" si="16"/>
        <v>0</v>
      </c>
      <c r="F538" s="26" t="str">
        <f t="shared" si="17"/>
        <v/>
      </c>
    </row>
    <row r="539" s="191" customFormat="true" ht="17" customHeight="true" spans="1:6">
      <c r="A539" s="200">
        <v>2070803</v>
      </c>
      <c r="B539" s="96" t="s">
        <v>347</v>
      </c>
      <c r="C539" s="58">
        <v>0</v>
      </c>
      <c r="D539" s="58">
        <v>0</v>
      </c>
      <c r="E539" s="58">
        <f t="shared" si="16"/>
        <v>0</v>
      </c>
      <c r="F539" s="26" t="str">
        <f t="shared" si="17"/>
        <v/>
      </c>
    </row>
    <row r="540" s="191" customFormat="true" ht="17" customHeight="true" spans="1:6">
      <c r="A540" s="200">
        <v>2070806</v>
      </c>
      <c r="B540" s="96" t="s">
        <v>704</v>
      </c>
      <c r="C540" s="58">
        <v>0</v>
      </c>
      <c r="D540" s="58">
        <v>0</v>
      </c>
      <c r="E540" s="58">
        <f t="shared" si="16"/>
        <v>0</v>
      </c>
      <c r="F540" s="26" t="str">
        <f t="shared" si="17"/>
        <v/>
      </c>
    </row>
    <row r="541" s="191" customFormat="true" ht="17" customHeight="true" spans="1:6">
      <c r="A541" s="200">
        <v>2070807</v>
      </c>
      <c r="B541" s="96" t="s">
        <v>705</v>
      </c>
      <c r="C541" s="58">
        <v>0</v>
      </c>
      <c r="D541" s="58">
        <v>0</v>
      </c>
      <c r="E541" s="58">
        <f t="shared" si="16"/>
        <v>0</v>
      </c>
      <c r="F541" s="26" t="str">
        <f t="shared" si="17"/>
        <v/>
      </c>
    </row>
    <row r="542" s="191" customFormat="true" ht="17" customHeight="true" spans="1:6">
      <c r="A542" s="200">
        <v>2070808</v>
      </c>
      <c r="B542" s="96" t="s">
        <v>706</v>
      </c>
      <c r="C542" s="58">
        <v>411</v>
      </c>
      <c r="D542" s="58">
        <v>62</v>
      </c>
      <c r="E542" s="58">
        <f t="shared" si="16"/>
        <v>-349</v>
      </c>
      <c r="F542" s="26">
        <f t="shared" si="17"/>
        <v>-84.9</v>
      </c>
    </row>
    <row r="543" s="191" customFormat="true" ht="17" customHeight="true" spans="1:6">
      <c r="A543" s="200">
        <v>2070899</v>
      </c>
      <c r="B543" s="96" t="s">
        <v>707</v>
      </c>
      <c r="C543" s="58">
        <v>195</v>
      </c>
      <c r="D543" s="58">
        <v>6</v>
      </c>
      <c r="E543" s="58">
        <f t="shared" si="16"/>
        <v>-189</v>
      </c>
      <c r="F543" s="26">
        <f t="shared" si="17"/>
        <v>-96.9</v>
      </c>
    </row>
    <row r="544" s="51" customFormat="true" spans="1:6">
      <c r="A544" s="200">
        <v>20799</v>
      </c>
      <c r="B544" s="202" t="s">
        <v>708</v>
      </c>
      <c r="C544" s="201">
        <v>121</v>
      </c>
      <c r="D544" s="201">
        <v>88</v>
      </c>
      <c r="E544" s="201">
        <f t="shared" si="16"/>
        <v>-33</v>
      </c>
      <c r="F544" s="24">
        <f t="shared" si="17"/>
        <v>-27.3</v>
      </c>
    </row>
    <row r="545" s="191" customFormat="true" ht="17" customHeight="true" spans="1:6">
      <c r="A545" s="200">
        <v>2079902</v>
      </c>
      <c r="B545" s="200" t="s">
        <v>709</v>
      </c>
      <c r="C545" s="58">
        <v>0</v>
      </c>
      <c r="D545" s="58">
        <v>0</v>
      </c>
      <c r="E545" s="58">
        <f t="shared" si="16"/>
        <v>0</v>
      </c>
      <c r="F545" s="26" t="str">
        <f t="shared" si="17"/>
        <v/>
      </c>
    </row>
    <row r="546" s="191" customFormat="true" ht="17" customHeight="true" spans="1:6">
      <c r="A546" s="200">
        <v>2079903</v>
      </c>
      <c r="B546" s="200" t="s">
        <v>710</v>
      </c>
      <c r="C546" s="58">
        <v>1</v>
      </c>
      <c r="D546" s="58">
        <v>0</v>
      </c>
      <c r="E546" s="58">
        <f t="shared" si="16"/>
        <v>-1</v>
      </c>
      <c r="F546" s="26">
        <f t="shared" si="17"/>
        <v>-100</v>
      </c>
    </row>
    <row r="547" s="191" customFormat="true" ht="17" customHeight="true" spans="1:6">
      <c r="A547" s="200">
        <v>2079999</v>
      </c>
      <c r="B547" s="200" t="s">
        <v>711</v>
      </c>
      <c r="C547" s="58">
        <v>120</v>
      </c>
      <c r="D547" s="58">
        <v>88</v>
      </c>
      <c r="E547" s="58">
        <f t="shared" si="16"/>
        <v>-32</v>
      </c>
      <c r="F547" s="26">
        <f t="shared" si="17"/>
        <v>-26.7</v>
      </c>
    </row>
    <row r="548" s="51" customFormat="true" spans="1:6">
      <c r="A548" s="202">
        <v>208</v>
      </c>
      <c r="B548" s="202" t="s">
        <v>712</v>
      </c>
      <c r="C548" s="201">
        <f>SUM(C549,C568,C576,C578,C587,C591,C601,C610,C617,C625,C634,C640,C643,C646,C649,C652,C655,C659,C663,C671,C674)</f>
        <v>48343</v>
      </c>
      <c r="D548" s="201">
        <f>SUM(D549,D568,D576,D578,D587,D591,D601,D610,D617,D625,D634,D640,D643,D646,D649,D652,D655,D659,D663,D671,D674)</f>
        <v>66975</v>
      </c>
      <c r="E548" s="201">
        <f t="shared" si="16"/>
        <v>18632</v>
      </c>
      <c r="F548" s="24">
        <f t="shared" si="17"/>
        <v>38.5</v>
      </c>
    </row>
    <row r="549" s="51" customFormat="true" spans="1:6">
      <c r="A549" s="200">
        <v>20801</v>
      </c>
      <c r="B549" s="202" t="s">
        <v>713</v>
      </c>
      <c r="C549" s="201">
        <v>1486</v>
      </c>
      <c r="D549" s="201">
        <v>1852</v>
      </c>
      <c r="E549" s="201">
        <f t="shared" si="16"/>
        <v>366</v>
      </c>
      <c r="F549" s="24">
        <f t="shared" si="17"/>
        <v>24.6</v>
      </c>
    </row>
    <row r="550" s="191" customFormat="true" ht="17" customHeight="true" spans="1:6">
      <c r="A550" s="200">
        <v>2080101</v>
      </c>
      <c r="B550" s="200" t="s">
        <v>345</v>
      </c>
      <c r="C550" s="58">
        <v>336</v>
      </c>
      <c r="D550" s="58">
        <v>455</v>
      </c>
      <c r="E550" s="58">
        <f t="shared" si="16"/>
        <v>119</v>
      </c>
      <c r="F550" s="26">
        <f t="shared" si="17"/>
        <v>35.4</v>
      </c>
    </row>
    <row r="551" s="191" customFormat="true" ht="17" customHeight="true" spans="1:6">
      <c r="A551" s="200">
        <v>2080102</v>
      </c>
      <c r="B551" s="200" t="s">
        <v>346</v>
      </c>
      <c r="C551" s="58">
        <v>58</v>
      </c>
      <c r="D551" s="58">
        <v>38</v>
      </c>
      <c r="E551" s="58">
        <f t="shared" si="16"/>
        <v>-20</v>
      </c>
      <c r="F551" s="26">
        <f t="shared" si="17"/>
        <v>-34.5</v>
      </c>
    </row>
    <row r="552" s="191" customFormat="true" ht="17" customHeight="true" spans="1:6">
      <c r="A552" s="200">
        <v>2080103</v>
      </c>
      <c r="B552" s="200" t="s">
        <v>347</v>
      </c>
      <c r="C552" s="58">
        <v>0</v>
      </c>
      <c r="D552" s="58">
        <v>0</v>
      </c>
      <c r="E552" s="58">
        <f t="shared" si="16"/>
        <v>0</v>
      </c>
      <c r="F552" s="26" t="str">
        <f t="shared" si="17"/>
        <v/>
      </c>
    </row>
    <row r="553" s="191" customFormat="true" ht="17" customHeight="true" spans="1:6">
      <c r="A553" s="200">
        <v>2080104</v>
      </c>
      <c r="B553" s="200" t="s">
        <v>714</v>
      </c>
      <c r="C553" s="58">
        <v>0</v>
      </c>
      <c r="D553" s="58">
        <v>0</v>
      </c>
      <c r="E553" s="58">
        <f t="shared" si="16"/>
        <v>0</v>
      </c>
      <c r="F553" s="26" t="str">
        <f t="shared" si="17"/>
        <v/>
      </c>
    </row>
    <row r="554" s="191" customFormat="true" ht="17" customHeight="true" spans="1:6">
      <c r="A554" s="200">
        <v>2080105</v>
      </c>
      <c r="B554" s="200" t="s">
        <v>715</v>
      </c>
      <c r="C554" s="58">
        <v>8</v>
      </c>
      <c r="D554" s="58">
        <v>2</v>
      </c>
      <c r="E554" s="58">
        <f t="shared" si="16"/>
        <v>-6</v>
      </c>
      <c r="F554" s="26">
        <f t="shared" si="17"/>
        <v>-75</v>
      </c>
    </row>
    <row r="555" s="191" customFormat="true" ht="17" customHeight="true" spans="1:6">
      <c r="A555" s="200">
        <v>2080106</v>
      </c>
      <c r="B555" s="200" t="s">
        <v>716</v>
      </c>
      <c r="C555" s="58">
        <v>114</v>
      </c>
      <c r="D555" s="58">
        <v>133</v>
      </c>
      <c r="E555" s="58">
        <f t="shared" si="16"/>
        <v>19</v>
      </c>
      <c r="F555" s="26">
        <f t="shared" si="17"/>
        <v>16.7</v>
      </c>
    </row>
    <row r="556" s="191" customFormat="true" ht="17" customHeight="true" spans="1:6">
      <c r="A556" s="200">
        <v>2080107</v>
      </c>
      <c r="B556" s="200" t="s">
        <v>717</v>
      </c>
      <c r="C556" s="58">
        <v>0</v>
      </c>
      <c r="D556" s="58">
        <v>0</v>
      </c>
      <c r="E556" s="58">
        <f t="shared" si="16"/>
        <v>0</v>
      </c>
      <c r="F556" s="26" t="str">
        <f t="shared" si="17"/>
        <v/>
      </c>
    </row>
    <row r="557" s="191" customFormat="true" ht="17" customHeight="true" spans="1:6">
      <c r="A557" s="200">
        <v>2080108</v>
      </c>
      <c r="B557" s="200" t="s">
        <v>386</v>
      </c>
      <c r="C557" s="58">
        <v>0</v>
      </c>
      <c r="D557" s="58">
        <v>0</v>
      </c>
      <c r="E557" s="58">
        <f t="shared" si="16"/>
        <v>0</v>
      </c>
      <c r="F557" s="26" t="str">
        <f t="shared" si="17"/>
        <v/>
      </c>
    </row>
    <row r="558" s="191" customFormat="true" ht="17" customHeight="true" spans="1:6">
      <c r="A558" s="200">
        <v>2080109</v>
      </c>
      <c r="B558" s="200" t="s">
        <v>718</v>
      </c>
      <c r="C558" s="58">
        <v>779</v>
      </c>
      <c r="D558" s="58">
        <v>931</v>
      </c>
      <c r="E558" s="58">
        <f t="shared" si="16"/>
        <v>152</v>
      </c>
      <c r="F558" s="26">
        <f t="shared" si="17"/>
        <v>19.5</v>
      </c>
    </row>
    <row r="559" s="191" customFormat="true" ht="17" customHeight="true" spans="1:6">
      <c r="A559" s="200">
        <v>2080110</v>
      </c>
      <c r="B559" s="200" t="s">
        <v>719</v>
      </c>
      <c r="C559" s="58">
        <v>0</v>
      </c>
      <c r="D559" s="58">
        <v>0</v>
      </c>
      <c r="E559" s="58">
        <f t="shared" si="16"/>
        <v>0</v>
      </c>
      <c r="F559" s="26" t="str">
        <f t="shared" si="17"/>
        <v/>
      </c>
    </row>
    <row r="560" s="191" customFormat="true" ht="17" customHeight="true" spans="1:6">
      <c r="A560" s="200">
        <v>2080111</v>
      </c>
      <c r="B560" s="200" t="s">
        <v>720</v>
      </c>
      <c r="C560" s="58">
        <v>139</v>
      </c>
      <c r="D560" s="58">
        <v>211</v>
      </c>
      <c r="E560" s="58">
        <f t="shared" si="16"/>
        <v>72</v>
      </c>
      <c r="F560" s="26">
        <f t="shared" si="17"/>
        <v>51.8</v>
      </c>
    </row>
    <row r="561" s="191" customFormat="true" ht="17" customHeight="true" spans="1:6">
      <c r="A561" s="200">
        <v>2080112</v>
      </c>
      <c r="B561" s="200" t="s">
        <v>721</v>
      </c>
      <c r="C561" s="58">
        <v>1</v>
      </c>
      <c r="D561" s="58">
        <v>0</v>
      </c>
      <c r="E561" s="58">
        <f t="shared" si="16"/>
        <v>-1</v>
      </c>
      <c r="F561" s="26">
        <f t="shared" si="17"/>
        <v>-100</v>
      </c>
    </row>
    <row r="562" s="191" customFormat="true" ht="17" customHeight="true" spans="1:6">
      <c r="A562" s="200">
        <v>2080113</v>
      </c>
      <c r="B562" s="200" t="s">
        <v>722</v>
      </c>
      <c r="C562" s="58">
        <v>0</v>
      </c>
      <c r="D562" s="58">
        <v>0</v>
      </c>
      <c r="E562" s="58">
        <f t="shared" si="16"/>
        <v>0</v>
      </c>
      <c r="F562" s="26" t="str">
        <f t="shared" si="17"/>
        <v/>
      </c>
    </row>
    <row r="563" s="191" customFormat="true" ht="17" customHeight="true" spans="1:6">
      <c r="A563" s="200">
        <v>2080114</v>
      </c>
      <c r="B563" s="200" t="s">
        <v>723</v>
      </c>
      <c r="C563" s="58">
        <v>0</v>
      </c>
      <c r="D563" s="58">
        <v>0</v>
      </c>
      <c r="E563" s="58">
        <f t="shared" si="16"/>
        <v>0</v>
      </c>
      <c r="F563" s="26" t="str">
        <f t="shared" si="17"/>
        <v/>
      </c>
    </row>
    <row r="564" s="191" customFormat="true" ht="17" customHeight="true" spans="1:6">
      <c r="A564" s="200">
        <v>2080115</v>
      </c>
      <c r="B564" s="200" t="s">
        <v>724</v>
      </c>
      <c r="C564" s="58">
        <v>0</v>
      </c>
      <c r="D564" s="58">
        <v>0</v>
      </c>
      <c r="E564" s="58">
        <f t="shared" si="16"/>
        <v>0</v>
      </c>
      <c r="F564" s="26" t="str">
        <f t="shared" si="17"/>
        <v/>
      </c>
    </row>
    <row r="565" s="191" customFormat="true" ht="17" customHeight="true" spans="1:6">
      <c r="A565" s="200">
        <v>2080116</v>
      </c>
      <c r="B565" s="200" t="s">
        <v>725</v>
      </c>
      <c r="C565" s="58">
        <v>0</v>
      </c>
      <c r="D565" s="58">
        <v>0</v>
      </c>
      <c r="E565" s="58">
        <f t="shared" si="16"/>
        <v>0</v>
      </c>
      <c r="F565" s="26" t="str">
        <f t="shared" si="17"/>
        <v/>
      </c>
    </row>
    <row r="566" s="191" customFormat="true" ht="17" customHeight="true" spans="1:6">
      <c r="A566" s="200">
        <v>2080150</v>
      </c>
      <c r="B566" s="200" t="s">
        <v>354</v>
      </c>
      <c r="C566" s="58">
        <v>0</v>
      </c>
      <c r="D566" s="58">
        <v>0</v>
      </c>
      <c r="E566" s="58">
        <f t="shared" si="16"/>
        <v>0</v>
      </c>
      <c r="F566" s="26" t="str">
        <f t="shared" si="17"/>
        <v/>
      </c>
    </row>
    <row r="567" s="191" customFormat="true" ht="17" customHeight="true" spans="1:6">
      <c r="A567" s="200">
        <v>2080199</v>
      </c>
      <c r="B567" s="200" t="s">
        <v>726</v>
      </c>
      <c r="C567" s="58">
        <v>51</v>
      </c>
      <c r="D567" s="58">
        <v>82</v>
      </c>
      <c r="E567" s="58">
        <f t="shared" si="16"/>
        <v>31</v>
      </c>
      <c r="F567" s="26">
        <f t="shared" si="17"/>
        <v>60.8</v>
      </c>
    </row>
    <row r="568" s="51" customFormat="true" spans="1:6">
      <c r="A568" s="200">
        <v>20802</v>
      </c>
      <c r="B568" s="202" t="s">
        <v>727</v>
      </c>
      <c r="C568" s="201">
        <v>933</v>
      </c>
      <c r="D568" s="201">
        <v>1170</v>
      </c>
      <c r="E568" s="201">
        <f t="shared" si="16"/>
        <v>237</v>
      </c>
      <c r="F568" s="24">
        <f t="shared" si="17"/>
        <v>25.4</v>
      </c>
    </row>
    <row r="569" s="191" customFormat="true" ht="17" customHeight="true" spans="1:6">
      <c r="A569" s="200">
        <v>2080201</v>
      </c>
      <c r="B569" s="200" t="s">
        <v>345</v>
      </c>
      <c r="C569" s="58">
        <v>179</v>
      </c>
      <c r="D569" s="58">
        <v>246</v>
      </c>
      <c r="E569" s="58">
        <f t="shared" si="16"/>
        <v>67</v>
      </c>
      <c r="F569" s="26">
        <f t="shared" si="17"/>
        <v>37.4</v>
      </c>
    </row>
    <row r="570" s="191" customFormat="true" ht="17" customHeight="true" spans="1:6">
      <c r="A570" s="200">
        <v>2080202</v>
      </c>
      <c r="B570" s="200" t="s">
        <v>346</v>
      </c>
      <c r="C570" s="58">
        <v>2</v>
      </c>
      <c r="D570" s="58">
        <v>2</v>
      </c>
      <c r="E570" s="58">
        <f t="shared" si="16"/>
        <v>0</v>
      </c>
      <c r="F570" s="26">
        <f t="shared" si="17"/>
        <v>0</v>
      </c>
    </row>
    <row r="571" s="191" customFormat="true" ht="17" customHeight="true" spans="1:6">
      <c r="A571" s="200">
        <v>2080203</v>
      </c>
      <c r="B571" s="200" t="s">
        <v>347</v>
      </c>
      <c r="C571" s="58">
        <v>0</v>
      </c>
      <c r="D571" s="58">
        <v>0</v>
      </c>
      <c r="E571" s="58">
        <f t="shared" si="16"/>
        <v>0</v>
      </c>
      <c r="F571" s="26" t="str">
        <f t="shared" si="17"/>
        <v/>
      </c>
    </row>
    <row r="572" s="191" customFormat="true" ht="17" customHeight="true" spans="1:6">
      <c r="A572" s="200">
        <v>2080206</v>
      </c>
      <c r="B572" s="200" t="s">
        <v>728</v>
      </c>
      <c r="C572" s="58">
        <v>0</v>
      </c>
      <c r="D572" s="58">
        <v>0</v>
      </c>
      <c r="E572" s="58">
        <f t="shared" si="16"/>
        <v>0</v>
      </c>
      <c r="F572" s="26" t="str">
        <f t="shared" si="17"/>
        <v/>
      </c>
    </row>
    <row r="573" s="191" customFormat="true" ht="17" customHeight="true" spans="1:6">
      <c r="A573" s="200">
        <v>2080207</v>
      </c>
      <c r="B573" s="200" t="s">
        <v>729</v>
      </c>
      <c r="C573" s="58">
        <v>0</v>
      </c>
      <c r="D573" s="58">
        <v>0</v>
      </c>
      <c r="E573" s="58">
        <f t="shared" si="16"/>
        <v>0</v>
      </c>
      <c r="F573" s="26" t="str">
        <f t="shared" si="17"/>
        <v/>
      </c>
    </row>
    <row r="574" s="191" customFormat="true" ht="17" customHeight="true" spans="1:6">
      <c r="A574" s="200">
        <v>2080208</v>
      </c>
      <c r="B574" s="200" t="s">
        <v>730</v>
      </c>
      <c r="C574" s="58">
        <v>359</v>
      </c>
      <c r="D574" s="58">
        <v>612</v>
      </c>
      <c r="E574" s="58">
        <f t="shared" si="16"/>
        <v>253</v>
      </c>
      <c r="F574" s="26">
        <f t="shared" si="17"/>
        <v>70.5</v>
      </c>
    </row>
    <row r="575" s="191" customFormat="true" ht="17" customHeight="true" spans="1:6">
      <c r="A575" s="200">
        <v>2080299</v>
      </c>
      <c r="B575" s="200" t="s">
        <v>731</v>
      </c>
      <c r="C575" s="58">
        <v>393</v>
      </c>
      <c r="D575" s="58">
        <v>310</v>
      </c>
      <c r="E575" s="58">
        <f t="shared" si="16"/>
        <v>-83</v>
      </c>
      <c r="F575" s="26">
        <f t="shared" si="17"/>
        <v>-21.1</v>
      </c>
    </row>
    <row r="576" s="51" customFormat="true" spans="1:6">
      <c r="A576" s="200">
        <v>20804</v>
      </c>
      <c r="B576" s="202" t="s">
        <v>732</v>
      </c>
      <c r="C576" s="201">
        <f>C577</f>
        <v>0</v>
      </c>
      <c r="D576" s="201"/>
      <c r="E576" s="201">
        <f t="shared" si="16"/>
        <v>0</v>
      </c>
      <c r="F576" s="24" t="str">
        <f t="shared" si="17"/>
        <v/>
      </c>
    </row>
    <row r="577" s="191" customFormat="true" ht="17" customHeight="true" spans="1:6">
      <c r="A577" s="200">
        <v>2080402</v>
      </c>
      <c r="B577" s="200" t="s">
        <v>733</v>
      </c>
      <c r="C577" s="58">
        <v>0</v>
      </c>
      <c r="D577" s="58">
        <v>0</v>
      </c>
      <c r="E577" s="58">
        <f t="shared" si="16"/>
        <v>0</v>
      </c>
      <c r="F577" s="26" t="str">
        <f t="shared" si="17"/>
        <v/>
      </c>
    </row>
    <row r="578" s="51" customFormat="true" spans="1:6">
      <c r="A578" s="200">
        <v>20805</v>
      </c>
      <c r="B578" s="202" t="s">
        <v>734</v>
      </c>
      <c r="C578" s="201">
        <v>25298</v>
      </c>
      <c r="D578" s="201">
        <v>38461</v>
      </c>
      <c r="E578" s="201">
        <f t="shared" si="16"/>
        <v>13163</v>
      </c>
      <c r="F578" s="24">
        <f t="shared" si="17"/>
        <v>52</v>
      </c>
    </row>
    <row r="579" s="191" customFormat="true" ht="17" customHeight="true" spans="1:6">
      <c r="A579" s="200">
        <v>2080501</v>
      </c>
      <c r="B579" s="200" t="s">
        <v>735</v>
      </c>
      <c r="C579" s="58">
        <v>1390</v>
      </c>
      <c r="D579" s="58">
        <v>2655</v>
      </c>
      <c r="E579" s="58">
        <f t="shared" si="16"/>
        <v>1265</v>
      </c>
      <c r="F579" s="26">
        <f t="shared" si="17"/>
        <v>91</v>
      </c>
    </row>
    <row r="580" s="191" customFormat="true" ht="17" customHeight="true" spans="1:6">
      <c r="A580" s="200">
        <v>2080502</v>
      </c>
      <c r="B580" s="200" t="s">
        <v>736</v>
      </c>
      <c r="C580" s="58">
        <v>3085</v>
      </c>
      <c r="D580" s="58">
        <v>4937</v>
      </c>
      <c r="E580" s="58">
        <f t="shared" ref="E580:E643" si="18">D580-C580</f>
        <v>1852</v>
      </c>
      <c r="F580" s="26">
        <f t="shared" ref="F580:F643" si="19">IF(C580&lt;&gt;0,ROUND(100*(D580/C580-1),1),"")</f>
        <v>60</v>
      </c>
    </row>
    <row r="581" s="191" customFormat="true" ht="17" customHeight="true" spans="1:6">
      <c r="A581" s="200">
        <v>2080503</v>
      </c>
      <c r="B581" s="200" t="s">
        <v>737</v>
      </c>
      <c r="C581" s="58">
        <v>0</v>
      </c>
      <c r="D581" s="58">
        <v>0</v>
      </c>
      <c r="E581" s="58">
        <f t="shared" si="18"/>
        <v>0</v>
      </c>
      <c r="F581" s="26" t="str">
        <f t="shared" si="19"/>
        <v/>
      </c>
    </row>
    <row r="582" s="191" customFormat="true" ht="17" customHeight="true" spans="1:6">
      <c r="A582" s="200">
        <v>2080505</v>
      </c>
      <c r="B582" s="200" t="s">
        <v>738</v>
      </c>
      <c r="C582" s="58">
        <v>5782</v>
      </c>
      <c r="D582" s="58">
        <v>10122</v>
      </c>
      <c r="E582" s="58">
        <f t="shared" si="18"/>
        <v>4340</v>
      </c>
      <c r="F582" s="26">
        <f t="shared" si="19"/>
        <v>75.1</v>
      </c>
    </row>
    <row r="583" s="191" customFormat="true" ht="17" customHeight="true" spans="1:6">
      <c r="A583" s="200">
        <v>2080506</v>
      </c>
      <c r="B583" s="200" t="s">
        <v>739</v>
      </c>
      <c r="C583" s="58">
        <v>3583</v>
      </c>
      <c r="D583" s="58">
        <v>6334</v>
      </c>
      <c r="E583" s="58">
        <f t="shared" si="18"/>
        <v>2751</v>
      </c>
      <c r="F583" s="26">
        <f t="shared" si="19"/>
        <v>76.8</v>
      </c>
    </row>
    <row r="584" s="191" customFormat="true" ht="17" customHeight="true" spans="1:6">
      <c r="A584" s="200">
        <v>2080507</v>
      </c>
      <c r="B584" s="200" t="s">
        <v>740</v>
      </c>
      <c r="C584" s="58">
        <v>11458</v>
      </c>
      <c r="D584" s="58">
        <v>14413</v>
      </c>
      <c r="E584" s="58">
        <f t="shared" si="18"/>
        <v>2955</v>
      </c>
      <c r="F584" s="26">
        <f t="shared" si="19"/>
        <v>25.8</v>
      </c>
    </row>
    <row r="585" s="191" customFormat="true" ht="17" customHeight="true" spans="1:6">
      <c r="A585" s="200">
        <v>2080508</v>
      </c>
      <c r="B585" s="200" t="s">
        <v>741</v>
      </c>
      <c r="C585" s="58">
        <v>0</v>
      </c>
      <c r="D585" s="58">
        <v>0</v>
      </c>
      <c r="E585" s="58">
        <f t="shared" si="18"/>
        <v>0</v>
      </c>
      <c r="F585" s="26" t="str">
        <f t="shared" si="19"/>
        <v/>
      </c>
    </row>
    <row r="586" s="191" customFormat="true" ht="17" customHeight="true" spans="1:6">
      <c r="A586" s="200">
        <v>2080599</v>
      </c>
      <c r="B586" s="200" t="s">
        <v>742</v>
      </c>
      <c r="C586" s="58">
        <v>0</v>
      </c>
      <c r="D586" s="58">
        <v>0</v>
      </c>
      <c r="E586" s="58">
        <f t="shared" si="18"/>
        <v>0</v>
      </c>
      <c r="F586" s="26" t="str">
        <f t="shared" si="19"/>
        <v/>
      </c>
    </row>
    <row r="587" s="51" customFormat="true" spans="1:6">
      <c r="A587" s="200">
        <v>20806</v>
      </c>
      <c r="B587" s="202" t="s">
        <v>743</v>
      </c>
      <c r="C587" s="201">
        <f>SUM(C588:C590)</f>
        <v>0</v>
      </c>
      <c r="D587" s="201"/>
      <c r="E587" s="201">
        <f t="shared" si="18"/>
        <v>0</v>
      </c>
      <c r="F587" s="24" t="str">
        <f t="shared" si="19"/>
        <v/>
      </c>
    </row>
    <row r="588" s="191" customFormat="true" ht="17" customHeight="true" spans="1:6">
      <c r="A588" s="200">
        <v>2080601</v>
      </c>
      <c r="B588" s="200" t="s">
        <v>744</v>
      </c>
      <c r="C588" s="58">
        <v>0</v>
      </c>
      <c r="D588" s="58">
        <v>0</v>
      </c>
      <c r="E588" s="58">
        <f t="shared" si="18"/>
        <v>0</v>
      </c>
      <c r="F588" s="26" t="str">
        <f t="shared" si="19"/>
        <v/>
      </c>
    </row>
    <row r="589" s="191" customFormat="true" ht="17" customHeight="true" spans="1:6">
      <c r="A589" s="200">
        <v>2080602</v>
      </c>
      <c r="B589" s="200" t="s">
        <v>745</v>
      </c>
      <c r="C589" s="58">
        <v>0</v>
      </c>
      <c r="D589" s="58">
        <v>0</v>
      </c>
      <c r="E589" s="58">
        <f t="shared" si="18"/>
        <v>0</v>
      </c>
      <c r="F589" s="26" t="str">
        <f t="shared" si="19"/>
        <v/>
      </c>
    </row>
    <row r="590" s="191" customFormat="true" ht="17" customHeight="true" spans="1:6">
      <c r="A590" s="200">
        <v>2080699</v>
      </c>
      <c r="B590" s="200" t="s">
        <v>746</v>
      </c>
      <c r="C590" s="58">
        <v>0</v>
      </c>
      <c r="D590" s="58">
        <v>0</v>
      </c>
      <c r="E590" s="58">
        <f t="shared" si="18"/>
        <v>0</v>
      </c>
      <c r="F590" s="26" t="str">
        <f t="shared" si="19"/>
        <v/>
      </c>
    </row>
    <row r="591" s="51" customFormat="true" spans="1:6">
      <c r="A591" s="200">
        <v>20807</v>
      </c>
      <c r="B591" s="202" t="s">
        <v>747</v>
      </c>
      <c r="C591" s="201">
        <v>1534</v>
      </c>
      <c r="D591" s="201">
        <v>1264</v>
      </c>
      <c r="E591" s="201">
        <f t="shared" si="18"/>
        <v>-270</v>
      </c>
      <c r="F591" s="24">
        <f t="shared" si="19"/>
        <v>-17.6</v>
      </c>
    </row>
    <row r="592" s="191" customFormat="true" ht="17" customHeight="true" spans="1:6">
      <c r="A592" s="200">
        <v>2080701</v>
      </c>
      <c r="B592" s="200" t="s">
        <v>748</v>
      </c>
      <c r="C592" s="58">
        <v>0</v>
      </c>
      <c r="D592" s="58">
        <v>0</v>
      </c>
      <c r="E592" s="58">
        <f t="shared" si="18"/>
        <v>0</v>
      </c>
      <c r="F592" s="26" t="str">
        <f t="shared" si="19"/>
        <v/>
      </c>
    </row>
    <row r="593" s="191" customFormat="true" ht="17" customHeight="true" spans="1:6">
      <c r="A593" s="200">
        <v>2080702</v>
      </c>
      <c r="B593" s="200" t="s">
        <v>749</v>
      </c>
      <c r="C593" s="58">
        <v>0</v>
      </c>
      <c r="D593" s="58">
        <v>0</v>
      </c>
      <c r="E593" s="58">
        <f t="shared" si="18"/>
        <v>0</v>
      </c>
      <c r="F593" s="26" t="str">
        <f t="shared" si="19"/>
        <v/>
      </c>
    </row>
    <row r="594" s="191" customFormat="true" ht="17" customHeight="true" spans="1:6">
      <c r="A594" s="200">
        <v>2080704</v>
      </c>
      <c r="B594" s="200" t="s">
        <v>750</v>
      </c>
      <c r="C594" s="58">
        <v>0</v>
      </c>
      <c r="D594" s="58">
        <v>0</v>
      </c>
      <c r="E594" s="58">
        <f t="shared" si="18"/>
        <v>0</v>
      </c>
      <c r="F594" s="26" t="str">
        <f t="shared" si="19"/>
        <v/>
      </c>
    </row>
    <row r="595" s="191" customFormat="true" ht="17" customHeight="true" spans="1:6">
      <c r="A595" s="200">
        <v>2080705</v>
      </c>
      <c r="B595" s="200" t="s">
        <v>751</v>
      </c>
      <c r="C595" s="58">
        <v>0</v>
      </c>
      <c r="D595" s="58">
        <v>0</v>
      </c>
      <c r="E595" s="58">
        <f t="shared" si="18"/>
        <v>0</v>
      </c>
      <c r="F595" s="26" t="str">
        <f t="shared" si="19"/>
        <v/>
      </c>
    </row>
    <row r="596" s="191" customFormat="true" ht="17" customHeight="true" spans="1:6">
      <c r="A596" s="200">
        <v>2080709</v>
      </c>
      <c r="B596" s="200" t="s">
        <v>752</v>
      </c>
      <c r="C596" s="58">
        <v>0</v>
      </c>
      <c r="D596" s="58">
        <v>0</v>
      </c>
      <c r="E596" s="58">
        <f t="shared" si="18"/>
        <v>0</v>
      </c>
      <c r="F596" s="26" t="str">
        <f t="shared" si="19"/>
        <v/>
      </c>
    </row>
    <row r="597" s="191" customFormat="true" ht="17" customHeight="true" spans="1:6">
      <c r="A597" s="200">
        <v>2080711</v>
      </c>
      <c r="B597" s="200" t="s">
        <v>753</v>
      </c>
      <c r="C597" s="58">
        <v>0</v>
      </c>
      <c r="D597" s="58">
        <v>0</v>
      </c>
      <c r="E597" s="58">
        <f t="shared" si="18"/>
        <v>0</v>
      </c>
      <c r="F597" s="26" t="str">
        <f t="shared" si="19"/>
        <v/>
      </c>
    </row>
    <row r="598" s="191" customFormat="true" ht="17" customHeight="true" spans="1:6">
      <c r="A598" s="200">
        <v>2080712</v>
      </c>
      <c r="B598" s="200" t="s">
        <v>754</v>
      </c>
      <c r="C598" s="58">
        <v>0</v>
      </c>
      <c r="D598" s="58">
        <v>0</v>
      </c>
      <c r="E598" s="58">
        <f t="shared" si="18"/>
        <v>0</v>
      </c>
      <c r="F598" s="26" t="str">
        <f t="shared" si="19"/>
        <v/>
      </c>
    </row>
    <row r="599" s="191" customFormat="true" ht="17" customHeight="true" spans="1:6">
      <c r="A599" s="200">
        <v>2080713</v>
      </c>
      <c r="B599" s="200" t="s">
        <v>755</v>
      </c>
      <c r="C599" s="58">
        <v>0</v>
      </c>
      <c r="D599" s="58">
        <v>0</v>
      </c>
      <c r="E599" s="58">
        <f t="shared" si="18"/>
        <v>0</v>
      </c>
      <c r="F599" s="26" t="str">
        <f t="shared" si="19"/>
        <v/>
      </c>
    </row>
    <row r="600" s="191" customFormat="true" ht="17" customHeight="true" spans="1:6">
      <c r="A600" s="200">
        <v>2080799</v>
      </c>
      <c r="B600" s="200" t="s">
        <v>756</v>
      </c>
      <c r="C600" s="58">
        <v>1534</v>
      </c>
      <c r="D600" s="58">
        <v>1264</v>
      </c>
      <c r="E600" s="58">
        <f t="shared" si="18"/>
        <v>-270</v>
      </c>
      <c r="F600" s="26">
        <f t="shared" si="19"/>
        <v>-17.6</v>
      </c>
    </row>
    <row r="601" s="51" customFormat="true" spans="1:6">
      <c r="A601" s="200">
        <v>20808</v>
      </c>
      <c r="B601" s="202" t="s">
        <v>757</v>
      </c>
      <c r="C601" s="201">
        <v>2106</v>
      </c>
      <c r="D601" s="201">
        <v>3379</v>
      </c>
      <c r="E601" s="201">
        <f t="shared" si="18"/>
        <v>1273</v>
      </c>
      <c r="F601" s="24">
        <f t="shared" si="19"/>
        <v>60.4</v>
      </c>
    </row>
    <row r="602" s="191" customFormat="true" ht="17" customHeight="true" spans="1:6">
      <c r="A602" s="200">
        <v>2080801</v>
      </c>
      <c r="B602" s="200" t="s">
        <v>758</v>
      </c>
      <c r="C602" s="58">
        <v>54</v>
      </c>
      <c r="D602" s="58">
        <v>57</v>
      </c>
      <c r="E602" s="58">
        <f t="shared" si="18"/>
        <v>3</v>
      </c>
      <c r="F602" s="26">
        <f t="shared" si="19"/>
        <v>5.6</v>
      </c>
    </row>
    <row r="603" s="191" customFormat="true" ht="17" customHeight="true" spans="1:6">
      <c r="A603" s="200">
        <v>2080802</v>
      </c>
      <c r="B603" s="200" t="s">
        <v>759</v>
      </c>
      <c r="C603" s="58">
        <v>260</v>
      </c>
      <c r="D603" s="58">
        <v>240</v>
      </c>
      <c r="E603" s="58">
        <f t="shared" si="18"/>
        <v>-20</v>
      </c>
      <c r="F603" s="26">
        <f t="shared" si="19"/>
        <v>-7.7</v>
      </c>
    </row>
    <row r="604" s="191" customFormat="true" ht="17" customHeight="true" spans="1:6">
      <c r="A604" s="200">
        <v>2080803</v>
      </c>
      <c r="B604" s="200" t="s">
        <v>760</v>
      </c>
      <c r="C604" s="58">
        <v>1129</v>
      </c>
      <c r="D604" s="58">
        <v>1502</v>
      </c>
      <c r="E604" s="58">
        <f t="shared" si="18"/>
        <v>373</v>
      </c>
      <c r="F604" s="26">
        <f t="shared" si="19"/>
        <v>33</v>
      </c>
    </row>
    <row r="605" s="191" customFormat="true" ht="17" customHeight="true" spans="1:6">
      <c r="A605" s="200">
        <v>2080805</v>
      </c>
      <c r="B605" s="200" t="s">
        <v>761</v>
      </c>
      <c r="C605" s="58">
        <v>242</v>
      </c>
      <c r="D605" s="58">
        <v>966</v>
      </c>
      <c r="E605" s="58">
        <f t="shared" si="18"/>
        <v>724</v>
      </c>
      <c r="F605" s="26">
        <f t="shared" si="19"/>
        <v>299.2</v>
      </c>
    </row>
    <row r="606" s="191" customFormat="true" ht="17" customHeight="true" spans="1:6">
      <c r="A606" s="200">
        <v>2080806</v>
      </c>
      <c r="B606" s="200" t="s">
        <v>762</v>
      </c>
      <c r="C606" s="58">
        <v>234</v>
      </c>
      <c r="D606" s="58">
        <v>306</v>
      </c>
      <c r="E606" s="58">
        <f t="shared" si="18"/>
        <v>72</v>
      </c>
      <c r="F606" s="26">
        <f t="shared" si="19"/>
        <v>30.8</v>
      </c>
    </row>
    <row r="607" s="191" customFormat="true" ht="17" customHeight="true" spans="1:6">
      <c r="A607" s="200">
        <v>2080807</v>
      </c>
      <c r="B607" s="200" t="s">
        <v>763</v>
      </c>
      <c r="C607" s="58">
        <v>76</v>
      </c>
      <c r="D607" s="58">
        <v>71</v>
      </c>
      <c r="E607" s="58">
        <f t="shared" si="18"/>
        <v>-5</v>
      </c>
      <c r="F607" s="26">
        <f t="shared" si="19"/>
        <v>-6.6</v>
      </c>
    </row>
    <row r="608" s="191" customFormat="true" ht="17" customHeight="true" spans="1:6">
      <c r="A608" s="200">
        <v>2080808</v>
      </c>
      <c r="B608" s="200" t="s">
        <v>764</v>
      </c>
      <c r="C608" s="58">
        <v>17</v>
      </c>
      <c r="D608" s="58">
        <v>24</v>
      </c>
      <c r="E608" s="58">
        <f t="shared" si="18"/>
        <v>7</v>
      </c>
      <c r="F608" s="26">
        <f t="shared" si="19"/>
        <v>41.2</v>
      </c>
    </row>
    <row r="609" s="191" customFormat="true" ht="17" customHeight="true" spans="1:6">
      <c r="A609" s="200">
        <v>2080899</v>
      </c>
      <c r="B609" s="200" t="s">
        <v>765</v>
      </c>
      <c r="C609" s="58">
        <v>94</v>
      </c>
      <c r="D609" s="58">
        <v>213</v>
      </c>
      <c r="E609" s="58">
        <f t="shared" si="18"/>
        <v>119</v>
      </c>
      <c r="F609" s="26">
        <f t="shared" si="19"/>
        <v>126.6</v>
      </c>
    </row>
    <row r="610" s="51" customFormat="true" spans="1:6">
      <c r="A610" s="200">
        <v>20809</v>
      </c>
      <c r="B610" s="202" t="s">
        <v>766</v>
      </c>
      <c r="C610" s="201">
        <v>311</v>
      </c>
      <c r="D610" s="201">
        <v>359</v>
      </c>
      <c r="E610" s="201">
        <f t="shared" si="18"/>
        <v>48</v>
      </c>
      <c r="F610" s="24">
        <f t="shared" si="19"/>
        <v>15.4</v>
      </c>
    </row>
    <row r="611" s="191" customFormat="true" ht="17" customHeight="true" spans="1:6">
      <c r="A611" s="200">
        <v>2080901</v>
      </c>
      <c r="B611" s="200" t="s">
        <v>767</v>
      </c>
      <c r="C611" s="58">
        <v>155</v>
      </c>
      <c r="D611" s="58">
        <v>193</v>
      </c>
      <c r="E611" s="58">
        <f t="shared" si="18"/>
        <v>38</v>
      </c>
      <c r="F611" s="26">
        <f t="shared" si="19"/>
        <v>24.5</v>
      </c>
    </row>
    <row r="612" s="191" customFormat="true" ht="17" customHeight="true" spans="1:6">
      <c r="A612" s="200">
        <v>2080902</v>
      </c>
      <c r="B612" s="200" t="s">
        <v>768</v>
      </c>
      <c r="C612" s="58">
        <v>29</v>
      </c>
      <c r="D612" s="58">
        <v>28</v>
      </c>
      <c r="E612" s="58">
        <f t="shared" si="18"/>
        <v>-1</v>
      </c>
      <c r="F612" s="26">
        <f t="shared" si="19"/>
        <v>-3.4</v>
      </c>
    </row>
    <row r="613" s="191" customFormat="true" ht="17" customHeight="true" spans="1:6">
      <c r="A613" s="200">
        <v>2080903</v>
      </c>
      <c r="B613" s="200" t="s">
        <v>769</v>
      </c>
      <c r="C613" s="58">
        <v>5</v>
      </c>
      <c r="D613" s="58">
        <v>8</v>
      </c>
      <c r="E613" s="58">
        <f t="shared" si="18"/>
        <v>3</v>
      </c>
      <c r="F613" s="26">
        <f t="shared" si="19"/>
        <v>60</v>
      </c>
    </row>
    <row r="614" s="191" customFormat="true" ht="17" customHeight="true" spans="1:6">
      <c r="A614" s="200">
        <v>2080904</v>
      </c>
      <c r="B614" s="200" t="s">
        <v>770</v>
      </c>
      <c r="C614" s="58">
        <v>7</v>
      </c>
      <c r="D614" s="58">
        <v>35</v>
      </c>
      <c r="E614" s="58">
        <f t="shared" si="18"/>
        <v>28</v>
      </c>
      <c r="F614" s="26">
        <f t="shared" si="19"/>
        <v>400</v>
      </c>
    </row>
    <row r="615" s="191" customFormat="true" ht="17" customHeight="true" spans="1:6">
      <c r="A615" s="200">
        <v>2080905</v>
      </c>
      <c r="B615" s="200" t="s">
        <v>771</v>
      </c>
      <c r="C615" s="58">
        <v>51</v>
      </c>
      <c r="D615" s="58">
        <v>56</v>
      </c>
      <c r="E615" s="58">
        <f t="shared" si="18"/>
        <v>5</v>
      </c>
      <c r="F615" s="26">
        <f t="shared" si="19"/>
        <v>9.8</v>
      </c>
    </row>
    <row r="616" s="191" customFormat="true" ht="17" customHeight="true" spans="1:6">
      <c r="A616" s="200">
        <v>2080999</v>
      </c>
      <c r="B616" s="200" t="s">
        <v>772</v>
      </c>
      <c r="C616" s="58">
        <v>64</v>
      </c>
      <c r="D616" s="58">
        <v>39</v>
      </c>
      <c r="E616" s="58">
        <f t="shared" si="18"/>
        <v>-25</v>
      </c>
      <c r="F616" s="26">
        <f t="shared" si="19"/>
        <v>-39.1</v>
      </c>
    </row>
    <row r="617" s="51" customFormat="true" spans="1:6">
      <c r="A617" s="200">
        <v>20810</v>
      </c>
      <c r="B617" s="202" t="s">
        <v>773</v>
      </c>
      <c r="C617" s="201">
        <v>178</v>
      </c>
      <c r="D617" s="201">
        <v>2757</v>
      </c>
      <c r="E617" s="201">
        <f t="shared" si="18"/>
        <v>2579</v>
      </c>
      <c r="F617" s="24">
        <f t="shared" si="19"/>
        <v>1448.9</v>
      </c>
    </row>
    <row r="618" s="191" customFormat="true" ht="17" customHeight="true" spans="1:6">
      <c r="A618" s="200">
        <v>2081001</v>
      </c>
      <c r="B618" s="200" t="s">
        <v>774</v>
      </c>
      <c r="C618" s="58">
        <v>133</v>
      </c>
      <c r="D618" s="58">
        <v>142</v>
      </c>
      <c r="E618" s="58">
        <f t="shared" si="18"/>
        <v>9</v>
      </c>
      <c r="F618" s="26">
        <f t="shared" si="19"/>
        <v>6.8</v>
      </c>
    </row>
    <row r="619" s="191" customFormat="true" ht="17" customHeight="true" spans="1:6">
      <c r="A619" s="200">
        <v>2081002</v>
      </c>
      <c r="B619" s="200" t="s">
        <v>775</v>
      </c>
      <c r="C619" s="58">
        <v>0</v>
      </c>
      <c r="D619" s="58">
        <v>740</v>
      </c>
      <c r="E619" s="58">
        <f t="shared" si="18"/>
        <v>740</v>
      </c>
      <c r="F619" s="26" t="str">
        <f t="shared" si="19"/>
        <v/>
      </c>
    </row>
    <row r="620" s="191" customFormat="true" ht="17" customHeight="true" spans="1:6">
      <c r="A620" s="200">
        <v>2081003</v>
      </c>
      <c r="B620" s="200" t="s">
        <v>776</v>
      </c>
      <c r="C620" s="58">
        <v>0</v>
      </c>
      <c r="D620" s="58">
        <v>0</v>
      </c>
      <c r="E620" s="58">
        <f t="shared" si="18"/>
        <v>0</v>
      </c>
      <c r="F620" s="26" t="str">
        <f t="shared" si="19"/>
        <v/>
      </c>
    </row>
    <row r="621" s="191" customFormat="true" ht="17" customHeight="true" spans="1:6">
      <c r="A621" s="200">
        <v>2081004</v>
      </c>
      <c r="B621" s="200" t="s">
        <v>777</v>
      </c>
      <c r="C621" s="58">
        <v>0</v>
      </c>
      <c r="D621" s="58">
        <v>1799</v>
      </c>
      <c r="E621" s="58">
        <f t="shared" si="18"/>
        <v>1799</v>
      </c>
      <c r="F621" s="26" t="str">
        <f t="shared" si="19"/>
        <v/>
      </c>
    </row>
    <row r="622" s="191" customFormat="true" ht="17" customHeight="true" spans="1:6">
      <c r="A622" s="200">
        <v>2081005</v>
      </c>
      <c r="B622" s="200" t="s">
        <v>778</v>
      </c>
      <c r="C622" s="58">
        <v>45</v>
      </c>
      <c r="D622" s="58">
        <v>75</v>
      </c>
      <c r="E622" s="58">
        <f t="shared" si="18"/>
        <v>30</v>
      </c>
      <c r="F622" s="26">
        <f t="shared" si="19"/>
        <v>66.7</v>
      </c>
    </row>
    <row r="623" s="191" customFormat="true" ht="17" customHeight="true" spans="1:6">
      <c r="A623" s="200">
        <v>2081006</v>
      </c>
      <c r="B623" s="200" t="s">
        <v>779</v>
      </c>
      <c r="C623" s="58">
        <v>0</v>
      </c>
      <c r="D623" s="58">
        <v>0</v>
      </c>
      <c r="E623" s="58">
        <f t="shared" si="18"/>
        <v>0</v>
      </c>
      <c r="F623" s="26" t="str">
        <f t="shared" si="19"/>
        <v/>
      </c>
    </row>
    <row r="624" s="191" customFormat="true" ht="17" customHeight="true" spans="1:6">
      <c r="A624" s="200">
        <v>2081099</v>
      </c>
      <c r="B624" s="200" t="s">
        <v>780</v>
      </c>
      <c r="C624" s="58">
        <v>0</v>
      </c>
      <c r="D624" s="58">
        <v>1</v>
      </c>
      <c r="E624" s="58">
        <f t="shared" si="18"/>
        <v>1</v>
      </c>
      <c r="F624" s="26" t="str">
        <f t="shared" si="19"/>
        <v/>
      </c>
    </row>
    <row r="625" s="51" customFormat="true" spans="1:6">
      <c r="A625" s="200">
        <v>20811</v>
      </c>
      <c r="B625" s="202" t="s">
        <v>781</v>
      </c>
      <c r="C625" s="201">
        <v>1469</v>
      </c>
      <c r="D625" s="201">
        <v>1475</v>
      </c>
      <c r="E625" s="201">
        <f t="shared" si="18"/>
        <v>6</v>
      </c>
      <c r="F625" s="24">
        <f t="shared" si="19"/>
        <v>0.4</v>
      </c>
    </row>
    <row r="626" s="191" customFormat="true" ht="17" customHeight="true" spans="1:6">
      <c r="A626" s="200">
        <v>2081101</v>
      </c>
      <c r="B626" s="200" t="s">
        <v>345</v>
      </c>
      <c r="C626" s="58">
        <v>45</v>
      </c>
      <c r="D626" s="58">
        <v>145</v>
      </c>
      <c r="E626" s="58">
        <f t="shared" si="18"/>
        <v>100</v>
      </c>
      <c r="F626" s="26">
        <f t="shared" si="19"/>
        <v>222.2</v>
      </c>
    </row>
    <row r="627" s="191" customFormat="true" ht="17" customHeight="true" spans="1:6">
      <c r="A627" s="200">
        <v>2081102</v>
      </c>
      <c r="B627" s="200" t="s">
        <v>346</v>
      </c>
      <c r="C627" s="58">
        <v>0</v>
      </c>
      <c r="D627" s="58">
        <v>0</v>
      </c>
      <c r="E627" s="58">
        <f t="shared" si="18"/>
        <v>0</v>
      </c>
      <c r="F627" s="26" t="str">
        <f t="shared" si="19"/>
        <v/>
      </c>
    </row>
    <row r="628" s="191" customFormat="true" ht="17" customHeight="true" spans="1:6">
      <c r="A628" s="200">
        <v>2081103</v>
      </c>
      <c r="B628" s="200" t="s">
        <v>347</v>
      </c>
      <c r="C628" s="58">
        <v>0</v>
      </c>
      <c r="D628" s="58">
        <v>0</v>
      </c>
      <c r="E628" s="58">
        <f t="shared" si="18"/>
        <v>0</v>
      </c>
      <c r="F628" s="26" t="str">
        <f t="shared" si="19"/>
        <v/>
      </c>
    </row>
    <row r="629" s="191" customFormat="true" ht="17" customHeight="true" spans="1:6">
      <c r="A629" s="200">
        <v>2081104</v>
      </c>
      <c r="B629" s="200" t="s">
        <v>782</v>
      </c>
      <c r="C629" s="58">
        <v>193</v>
      </c>
      <c r="D629" s="58">
        <v>159</v>
      </c>
      <c r="E629" s="58">
        <f t="shared" si="18"/>
        <v>-34</v>
      </c>
      <c r="F629" s="26">
        <f t="shared" si="19"/>
        <v>-17.6</v>
      </c>
    </row>
    <row r="630" s="191" customFormat="true" ht="17" customHeight="true" spans="1:6">
      <c r="A630" s="200">
        <v>2081105</v>
      </c>
      <c r="B630" s="200" t="s">
        <v>783</v>
      </c>
      <c r="C630" s="58">
        <v>108</v>
      </c>
      <c r="D630" s="58">
        <v>83</v>
      </c>
      <c r="E630" s="58">
        <f t="shared" si="18"/>
        <v>-25</v>
      </c>
      <c r="F630" s="26">
        <f t="shared" si="19"/>
        <v>-23.1</v>
      </c>
    </row>
    <row r="631" s="191" customFormat="true" ht="17" customHeight="true" spans="1:6">
      <c r="A631" s="200">
        <v>2081106</v>
      </c>
      <c r="B631" s="200" t="s">
        <v>784</v>
      </c>
      <c r="C631" s="58">
        <v>0</v>
      </c>
      <c r="D631" s="58">
        <v>0</v>
      </c>
      <c r="E631" s="58">
        <f t="shared" si="18"/>
        <v>0</v>
      </c>
      <c r="F631" s="26" t="str">
        <f t="shared" si="19"/>
        <v/>
      </c>
    </row>
    <row r="632" s="191" customFormat="true" ht="17" customHeight="true" spans="1:6">
      <c r="A632" s="200">
        <v>2081107</v>
      </c>
      <c r="B632" s="200" t="s">
        <v>785</v>
      </c>
      <c r="C632" s="58">
        <v>920</v>
      </c>
      <c r="D632" s="58">
        <v>898</v>
      </c>
      <c r="E632" s="58">
        <f t="shared" si="18"/>
        <v>-22</v>
      </c>
      <c r="F632" s="26">
        <f t="shared" si="19"/>
        <v>-2.4</v>
      </c>
    </row>
    <row r="633" s="191" customFormat="true" ht="17" customHeight="true" spans="1:6">
      <c r="A633" s="200">
        <v>2081199</v>
      </c>
      <c r="B633" s="200" t="s">
        <v>786</v>
      </c>
      <c r="C633" s="58">
        <v>203</v>
      </c>
      <c r="D633" s="58">
        <v>190</v>
      </c>
      <c r="E633" s="58">
        <f t="shared" si="18"/>
        <v>-13</v>
      </c>
      <c r="F633" s="26">
        <f t="shared" si="19"/>
        <v>-6.4</v>
      </c>
    </row>
    <row r="634" s="51" customFormat="true" spans="1:6">
      <c r="A634" s="200">
        <v>20816</v>
      </c>
      <c r="B634" s="202" t="s">
        <v>787</v>
      </c>
      <c r="C634" s="201">
        <v>34</v>
      </c>
      <c r="D634" s="201">
        <v>58</v>
      </c>
      <c r="E634" s="201">
        <f t="shared" si="18"/>
        <v>24</v>
      </c>
      <c r="F634" s="24">
        <f t="shared" si="19"/>
        <v>70.6</v>
      </c>
    </row>
    <row r="635" s="191" customFormat="true" ht="17" customHeight="true" spans="1:6">
      <c r="A635" s="200">
        <v>2081601</v>
      </c>
      <c r="B635" s="200" t="s">
        <v>345</v>
      </c>
      <c r="C635" s="58">
        <v>34</v>
      </c>
      <c r="D635" s="58">
        <v>58</v>
      </c>
      <c r="E635" s="58">
        <f t="shared" si="18"/>
        <v>24</v>
      </c>
      <c r="F635" s="26">
        <f t="shared" si="19"/>
        <v>70.6</v>
      </c>
    </row>
    <row r="636" s="191" customFormat="true" ht="17" customHeight="true" spans="1:6">
      <c r="A636" s="200">
        <v>2081602</v>
      </c>
      <c r="B636" s="200" t="s">
        <v>346</v>
      </c>
      <c r="C636" s="58">
        <v>0</v>
      </c>
      <c r="D636" s="58">
        <v>0</v>
      </c>
      <c r="E636" s="58">
        <f t="shared" si="18"/>
        <v>0</v>
      </c>
      <c r="F636" s="26" t="str">
        <f t="shared" si="19"/>
        <v/>
      </c>
    </row>
    <row r="637" s="191" customFormat="true" ht="17" customHeight="true" spans="1:6">
      <c r="A637" s="200">
        <v>2081603</v>
      </c>
      <c r="B637" s="200" t="s">
        <v>347</v>
      </c>
      <c r="C637" s="58">
        <v>0</v>
      </c>
      <c r="D637" s="58">
        <v>0</v>
      </c>
      <c r="E637" s="58">
        <f t="shared" si="18"/>
        <v>0</v>
      </c>
      <c r="F637" s="26" t="str">
        <f t="shared" si="19"/>
        <v/>
      </c>
    </row>
    <row r="638" s="191" customFormat="true" ht="17" customHeight="true" spans="1:6">
      <c r="A638" s="200">
        <v>2081650</v>
      </c>
      <c r="B638" s="200" t="s">
        <v>354</v>
      </c>
      <c r="C638" s="58">
        <v>0</v>
      </c>
      <c r="D638" s="58">
        <v>0</v>
      </c>
      <c r="E638" s="58">
        <f t="shared" si="18"/>
        <v>0</v>
      </c>
      <c r="F638" s="26" t="str">
        <f t="shared" si="19"/>
        <v/>
      </c>
    </row>
    <row r="639" s="191" customFormat="true" ht="17" customHeight="true" spans="1:6">
      <c r="A639" s="200">
        <v>2081699</v>
      </c>
      <c r="B639" s="200" t="s">
        <v>788</v>
      </c>
      <c r="C639" s="58">
        <v>0</v>
      </c>
      <c r="D639" s="58">
        <v>0</v>
      </c>
      <c r="E639" s="58">
        <f t="shared" si="18"/>
        <v>0</v>
      </c>
      <c r="F639" s="26" t="str">
        <f t="shared" si="19"/>
        <v/>
      </c>
    </row>
    <row r="640" s="51" customFormat="true" spans="1:6">
      <c r="A640" s="200">
        <v>20819</v>
      </c>
      <c r="B640" s="202" t="s">
        <v>789</v>
      </c>
      <c r="C640" s="201">
        <v>4445</v>
      </c>
      <c r="D640" s="201">
        <v>4426</v>
      </c>
      <c r="E640" s="201">
        <f t="shared" si="18"/>
        <v>-19</v>
      </c>
      <c r="F640" s="24">
        <f t="shared" si="19"/>
        <v>-0.4</v>
      </c>
    </row>
    <row r="641" s="191" customFormat="true" ht="17" customHeight="true" spans="1:6">
      <c r="A641" s="200">
        <v>2081901</v>
      </c>
      <c r="B641" s="200" t="s">
        <v>790</v>
      </c>
      <c r="C641" s="58">
        <v>1255</v>
      </c>
      <c r="D641" s="58">
        <v>1305</v>
      </c>
      <c r="E641" s="58">
        <f t="shared" si="18"/>
        <v>50</v>
      </c>
      <c r="F641" s="26">
        <f t="shared" si="19"/>
        <v>4</v>
      </c>
    </row>
    <row r="642" s="191" customFormat="true" ht="17" customHeight="true" spans="1:6">
      <c r="A642" s="200">
        <v>2081902</v>
      </c>
      <c r="B642" s="200" t="s">
        <v>791</v>
      </c>
      <c r="C642" s="58">
        <v>3190</v>
      </c>
      <c r="D642" s="58">
        <v>3121</v>
      </c>
      <c r="E642" s="58">
        <f t="shared" si="18"/>
        <v>-69</v>
      </c>
      <c r="F642" s="26">
        <f t="shared" si="19"/>
        <v>-2.2</v>
      </c>
    </row>
    <row r="643" s="51" customFormat="true" spans="1:6">
      <c r="A643" s="200">
        <v>20820</v>
      </c>
      <c r="B643" s="202" t="s">
        <v>792</v>
      </c>
      <c r="C643" s="201">
        <v>180</v>
      </c>
      <c r="D643" s="201">
        <v>153</v>
      </c>
      <c r="E643" s="201">
        <f t="shared" si="18"/>
        <v>-27</v>
      </c>
      <c r="F643" s="24">
        <f t="shared" si="19"/>
        <v>-15</v>
      </c>
    </row>
    <row r="644" s="191" customFormat="true" ht="17" customHeight="true" spans="1:6">
      <c r="A644" s="200">
        <v>2082001</v>
      </c>
      <c r="B644" s="200" t="s">
        <v>793</v>
      </c>
      <c r="C644" s="58">
        <v>120</v>
      </c>
      <c r="D644" s="58">
        <v>145</v>
      </c>
      <c r="E644" s="58">
        <f t="shared" ref="E644:E707" si="20">D644-C644</f>
        <v>25</v>
      </c>
      <c r="F644" s="26">
        <f t="shared" ref="F644:F707" si="21">IF(C644&lt;&gt;0,ROUND(100*(D644/C644-1),1),"")</f>
        <v>20.8</v>
      </c>
    </row>
    <row r="645" s="191" customFormat="true" ht="17" customHeight="true" spans="1:6">
      <c r="A645" s="200">
        <v>2082002</v>
      </c>
      <c r="B645" s="200" t="s">
        <v>794</v>
      </c>
      <c r="C645" s="58">
        <v>60</v>
      </c>
      <c r="D645" s="58">
        <v>8</v>
      </c>
      <c r="E645" s="58">
        <f t="shared" si="20"/>
        <v>-52</v>
      </c>
      <c r="F645" s="26">
        <f t="shared" si="21"/>
        <v>-86.7</v>
      </c>
    </row>
    <row r="646" s="51" customFormat="true" spans="1:6">
      <c r="A646" s="200">
        <v>20821</v>
      </c>
      <c r="B646" s="202" t="s">
        <v>795</v>
      </c>
      <c r="C646" s="201">
        <v>1302</v>
      </c>
      <c r="D646" s="201">
        <v>1610</v>
      </c>
      <c r="E646" s="201">
        <f t="shared" si="20"/>
        <v>308</v>
      </c>
      <c r="F646" s="24">
        <f t="shared" si="21"/>
        <v>23.7</v>
      </c>
    </row>
    <row r="647" s="191" customFormat="true" ht="17" customHeight="true" spans="1:6">
      <c r="A647" s="200">
        <v>2082101</v>
      </c>
      <c r="B647" s="200" t="s">
        <v>796</v>
      </c>
      <c r="C647" s="58">
        <v>304</v>
      </c>
      <c r="D647" s="58">
        <v>376</v>
      </c>
      <c r="E647" s="58">
        <f t="shared" si="20"/>
        <v>72</v>
      </c>
      <c r="F647" s="26">
        <f t="shared" si="21"/>
        <v>23.7</v>
      </c>
    </row>
    <row r="648" s="191" customFormat="true" ht="17" customHeight="true" spans="1:6">
      <c r="A648" s="200">
        <v>2082102</v>
      </c>
      <c r="B648" s="200" t="s">
        <v>797</v>
      </c>
      <c r="C648" s="58">
        <v>998</v>
      </c>
      <c r="D648" s="58">
        <v>1234</v>
      </c>
      <c r="E648" s="58">
        <f t="shared" si="20"/>
        <v>236</v>
      </c>
      <c r="F648" s="26">
        <f t="shared" si="21"/>
        <v>23.6</v>
      </c>
    </row>
    <row r="649" s="51" customFormat="true" spans="1:6">
      <c r="A649" s="200">
        <v>20824</v>
      </c>
      <c r="B649" s="202" t="s">
        <v>798</v>
      </c>
      <c r="C649" s="201">
        <f>SUM(C650:C651)</f>
        <v>0</v>
      </c>
      <c r="D649" s="201"/>
      <c r="E649" s="201">
        <f t="shared" si="20"/>
        <v>0</v>
      </c>
      <c r="F649" s="24" t="str">
        <f t="shared" si="21"/>
        <v/>
      </c>
    </row>
    <row r="650" s="191" customFormat="true" ht="17" customHeight="true" spans="1:6">
      <c r="A650" s="200">
        <v>2082401</v>
      </c>
      <c r="B650" s="200" t="s">
        <v>799</v>
      </c>
      <c r="C650" s="58">
        <v>0</v>
      </c>
      <c r="D650" s="58">
        <v>0</v>
      </c>
      <c r="E650" s="58">
        <f t="shared" si="20"/>
        <v>0</v>
      </c>
      <c r="F650" s="26" t="str">
        <f t="shared" si="21"/>
        <v/>
      </c>
    </row>
    <row r="651" s="191" customFormat="true" ht="17" customHeight="true" spans="1:6">
      <c r="A651" s="200">
        <v>2082402</v>
      </c>
      <c r="B651" s="200" t="s">
        <v>800</v>
      </c>
      <c r="C651" s="58">
        <v>0</v>
      </c>
      <c r="D651" s="58">
        <v>0</v>
      </c>
      <c r="E651" s="58">
        <f t="shared" si="20"/>
        <v>0</v>
      </c>
      <c r="F651" s="26" t="str">
        <f t="shared" si="21"/>
        <v/>
      </c>
    </row>
    <row r="652" s="51" customFormat="true" spans="1:6">
      <c r="A652" s="200">
        <v>20825</v>
      </c>
      <c r="B652" s="202" t="s">
        <v>801</v>
      </c>
      <c r="C652" s="201">
        <v>2</v>
      </c>
      <c r="D652" s="201">
        <v>1</v>
      </c>
      <c r="E652" s="201">
        <f t="shared" si="20"/>
        <v>-1</v>
      </c>
      <c r="F652" s="24">
        <f t="shared" si="21"/>
        <v>-50</v>
      </c>
    </row>
    <row r="653" s="191" customFormat="true" ht="17" customHeight="true" spans="1:6">
      <c r="A653" s="200">
        <v>2082501</v>
      </c>
      <c r="B653" s="200" t="s">
        <v>802</v>
      </c>
      <c r="C653" s="58">
        <v>2</v>
      </c>
      <c r="D653" s="58">
        <v>1</v>
      </c>
      <c r="E653" s="58">
        <f t="shared" si="20"/>
        <v>-1</v>
      </c>
      <c r="F653" s="26">
        <f t="shared" si="21"/>
        <v>-50</v>
      </c>
    </row>
    <row r="654" s="191" customFormat="true" ht="17" customHeight="true" spans="1:6">
      <c r="A654" s="200">
        <v>2082502</v>
      </c>
      <c r="B654" s="200" t="s">
        <v>803</v>
      </c>
      <c r="C654" s="58">
        <v>0</v>
      </c>
      <c r="D654" s="58">
        <v>0</v>
      </c>
      <c r="E654" s="58">
        <f t="shared" si="20"/>
        <v>0</v>
      </c>
      <c r="F654" s="26" t="str">
        <f t="shared" si="21"/>
        <v/>
      </c>
    </row>
    <row r="655" s="51" customFormat="true" spans="1:6">
      <c r="A655" s="200">
        <v>20826</v>
      </c>
      <c r="B655" s="202" t="s">
        <v>804</v>
      </c>
      <c r="C655" s="201">
        <v>7864</v>
      </c>
      <c r="D655" s="201">
        <v>8638</v>
      </c>
      <c r="E655" s="201">
        <f t="shared" si="20"/>
        <v>774</v>
      </c>
      <c r="F655" s="24">
        <f t="shared" si="21"/>
        <v>9.8</v>
      </c>
    </row>
    <row r="656" s="191" customFormat="true" ht="17" customHeight="true" spans="1:6">
      <c r="A656" s="200">
        <v>2082601</v>
      </c>
      <c r="B656" s="200" t="s">
        <v>805</v>
      </c>
      <c r="C656" s="58">
        <v>0</v>
      </c>
      <c r="D656" s="58">
        <v>0</v>
      </c>
      <c r="E656" s="58">
        <f t="shared" si="20"/>
        <v>0</v>
      </c>
      <c r="F656" s="26" t="str">
        <f t="shared" si="21"/>
        <v/>
      </c>
    </row>
    <row r="657" s="191" customFormat="true" ht="17" customHeight="true" spans="1:6">
      <c r="A657" s="200">
        <v>2082602</v>
      </c>
      <c r="B657" s="200" t="s">
        <v>806</v>
      </c>
      <c r="C657" s="58">
        <v>7864</v>
      </c>
      <c r="D657" s="58">
        <v>8638</v>
      </c>
      <c r="E657" s="58">
        <f t="shared" si="20"/>
        <v>774</v>
      </c>
      <c r="F657" s="26">
        <f t="shared" si="21"/>
        <v>9.8</v>
      </c>
    </row>
    <row r="658" s="191" customFormat="true" ht="17" customHeight="true" spans="1:6">
      <c r="A658" s="200">
        <v>2082699</v>
      </c>
      <c r="B658" s="200" t="s">
        <v>807</v>
      </c>
      <c r="C658" s="58">
        <v>0</v>
      </c>
      <c r="D658" s="58">
        <v>0</v>
      </c>
      <c r="E658" s="58">
        <f t="shared" si="20"/>
        <v>0</v>
      </c>
      <c r="F658" s="26" t="str">
        <f t="shared" si="21"/>
        <v/>
      </c>
    </row>
    <row r="659" s="51" customFormat="true" spans="1:6">
      <c r="A659" s="200">
        <v>20827</v>
      </c>
      <c r="B659" s="202" t="s">
        <v>808</v>
      </c>
      <c r="C659" s="201">
        <f>SUM(C660:C662)</f>
        <v>0</v>
      </c>
      <c r="D659" s="201"/>
      <c r="E659" s="201">
        <f t="shared" si="20"/>
        <v>0</v>
      </c>
      <c r="F659" s="24" t="str">
        <f t="shared" si="21"/>
        <v/>
      </c>
    </row>
    <row r="660" s="191" customFormat="true" ht="17" customHeight="true" spans="1:6">
      <c r="A660" s="200">
        <v>2082701</v>
      </c>
      <c r="B660" s="200" t="s">
        <v>809</v>
      </c>
      <c r="C660" s="58">
        <v>0</v>
      </c>
      <c r="D660" s="58">
        <v>0</v>
      </c>
      <c r="E660" s="58">
        <f t="shared" si="20"/>
        <v>0</v>
      </c>
      <c r="F660" s="26" t="str">
        <f t="shared" si="21"/>
        <v/>
      </c>
    </row>
    <row r="661" s="191" customFormat="true" ht="17" customHeight="true" spans="1:6">
      <c r="A661" s="200">
        <v>2082702</v>
      </c>
      <c r="B661" s="200" t="s">
        <v>810</v>
      </c>
      <c r="C661" s="58">
        <v>0</v>
      </c>
      <c r="D661" s="58">
        <v>0</v>
      </c>
      <c r="E661" s="58">
        <f t="shared" si="20"/>
        <v>0</v>
      </c>
      <c r="F661" s="26" t="str">
        <f t="shared" si="21"/>
        <v/>
      </c>
    </row>
    <row r="662" s="191" customFormat="true" ht="17" customHeight="true" spans="1:6">
      <c r="A662" s="200">
        <v>2082799</v>
      </c>
      <c r="B662" s="200" t="s">
        <v>811</v>
      </c>
      <c r="C662" s="58">
        <v>0</v>
      </c>
      <c r="D662" s="58">
        <v>0</v>
      </c>
      <c r="E662" s="58">
        <f t="shared" si="20"/>
        <v>0</v>
      </c>
      <c r="F662" s="26" t="str">
        <f t="shared" si="21"/>
        <v/>
      </c>
    </row>
    <row r="663" s="51" customFormat="true" spans="1:6">
      <c r="A663" s="200">
        <v>20828</v>
      </c>
      <c r="B663" s="202" t="s">
        <v>812</v>
      </c>
      <c r="C663" s="201">
        <v>439</v>
      </c>
      <c r="D663" s="201">
        <v>572</v>
      </c>
      <c r="E663" s="201">
        <f t="shared" si="20"/>
        <v>133</v>
      </c>
      <c r="F663" s="24">
        <f t="shared" si="21"/>
        <v>30.3</v>
      </c>
    </row>
    <row r="664" s="191" customFormat="true" ht="17" customHeight="true" spans="1:6">
      <c r="A664" s="200">
        <v>2082801</v>
      </c>
      <c r="B664" s="200" t="s">
        <v>345</v>
      </c>
      <c r="C664" s="58">
        <v>160</v>
      </c>
      <c r="D664" s="58">
        <v>232</v>
      </c>
      <c r="E664" s="58">
        <f t="shared" si="20"/>
        <v>72</v>
      </c>
      <c r="F664" s="26">
        <f t="shared" si="21"/>
        <v>45</v>
      </c>
    </row>
    <row r="665" s="191" customFormat="true" ht="17" customHeight="true" spans="1:6">
      <c r="A665" s="200">
        <v>2082802</v>
      </c>
      <c r="B665" s="200" t="s">
        <v>346</v>
      </c>
      <c r="C665" s="58">
        <v>0</v>
      </c>
      <c r="D665" s="58">
        <v>0</v>
      </c>
      <c r="E665" s="58">
        <f t="shared" si="20"/>
        <v>0</v>
      </c>
      <c r="F665" s="26" t="str">
        <f t="shared" si="21"/>
        <v/>
      </c>
    </row>
    <row r="666" s="191" customFormat="true" ht="17" customHeight="true" spans="1:6">
      <c r="A666" s="200">
        <v>2082803</v>
      </c>
      <c r="B666" s="200" t="s">
        <v>347</v>
      </c>
      <c r="C666" s="58">
        <v>0</v>
      </c>
      <c r="D666" s="58">
        <v>0</v>
      </c>
      <c r="E666" s="58">
        <f t="shared" si="20"/>
        <v>0</v>
      </c>
      <c r="F666" s="26" t="str">
        <f t="shared" si="21"/>
        <v/>
      </c>
    </row>
    <row r="667" s="191" customFormat="true" ht="17" customHeight="true" spans="1:6">
      <c r="A667" s="200">
        <v>2082804</v>
      </c>
      <c r="B667" s="200" t="s">
        <v>813</v>
      </c>
      <c r="C667" s="58">
        <v>36</v>
      </c>
      <c r="D667" s="58">
        <v>53</v>
      </c>
      <c r="E667" s="58">
        <f t="shared" si="20"/>
        <v>17</v>
      </c>
      <c r="F667" s="26">
        <f t="shared" si="21"/>
        <v>47.2</v>
      </c>
    </row>
    <row r="668" s="191" customFormat="true" ht="17" customHeight="true" spans="1:6">
      <c r="A668" s="200">
        <v>2082805</v>
      </c>
      <c r="B668" s="200" t="s">
        <v>814</v>
      </c>
      <c r="C668" s="58">
        <v>0</v>
      </c>
      <c r="D668" s="58">
        <v>0</v>
      </c>
      <c r="E668" s="58">
        <f t="shared" si="20"/>
        <v>0</v>
      </c>
      <c r="F668" s="26" t="str">
        <f t="shared" si="21"/>
        <v/>
      </c>
    </row>
    <row r="669" s="191" customFormat="true" ht="17" customHeight="true" spans="1:6">
      <c r="A669" s="200">
        <v>2082850</v>
      </c>
      <c r="B669" s="200" t="s">
        <v>354</v>
      </c>
      <c r="C669" s="58">
        <v>212</v>
      </c>
      <c r="D669" s="58">
        <v>260</v>
      </c>
      <c r="E669" s="58">
        <f t="shared" si="20"/>
        <v>48</v>
      </c>
      <c r="F669" s="26">
        <f t="shared" si="21"/>
        <v>22.6</v>
      </c>
    </row>
    <row r="670" s="191" customFormat="true" ht="17" customHeight="true" spans="1:6">
      <c r="A670" s="200">
        <v>2082899</v>
      </c>
      <c r="B670" s="200" t="s">
        <v>815</v>
      </c>
      <c r="C670" s="58">
        <v>31</v>
      </c>
      <c r="D670" s="58">
        <v>27</v>
      </c>
      <c r="E670" s="58">
        <f t="shared" si="20"/>
        <v>-4</v>
      </c>
      <c r="F670" s="26">
        <f t="shared" si="21"/>
        <v>-12.9</v>
      </c>
    </row>
    <row r="671" s="51" customFormat="true" spans="1:6">
      <c r="A671" s="200">
        <v>20830</v>
      </c>
      <c r="B671" s="202" t="s">
        <v>816</v>
      </c>
      <c r="C671" s="201">
        <f>SUM(C672:C673)</f>
        <v>490</v>
      </c>
      <c r="D671" s="201">
        <v>692</v>
      </c>
      <c r="E671" s="201">
        <f t="shared" si="20"/>
        <v>202</v>
      </c>
      <c r="F671" s="24">
        <f t="shared" si="21"/>
        <v>41.2</v>
      </c>
    </row>
    <row r="672" s="191" customFormat="true" ht="17" customHeight="true" spans="1:6">
      <c r="A672" s="200">
        <v>2083001</v>
      </c>
      <c r="B672" s="200" t="s">
        <v>817</v>
      </c>
      <c r="C672" s="58">
        <v>35</v>
      </c>
      <c r="D672" s="58">
        <v>49</v>
      </c>
      <c r="E672" s="58">
        <f t="shared" si="20"/>
        <v>14</v>
      </c>
      <c r="F672" s="26">
        <f t="shared" si="21"/>
        <v>40</v>
      </c>
    </row>
    <row r="673" s="191" customFormat="true" ht="17" customHeight="true" spans="1:6">
      <c r="A673" s="200">
        <v>2083099</v>
      </c>
      <c r="B673" s="200" t="s">
        <v>818</v>
      </c>
      <c r="C673" s="58">
        <v>455</v>
      </c>
      <c r="D673" s="58">
        <v>643</v>
      </c>
      <c r="E673" s="58">
        <f t="shared" si="20"/>
        <v>188</v>
      </c>
      <c r="F673" s="26">
        <f t="shared" si="21"/>
        <v>41.3</v>
      </c>
    </row>
    <row r="674" s="51" customFormat="true" spans="1:6">
      <c r="A674" s="200">
        <v>20899</v>
      </c>
      <c r="B674" s="202" t="s">
        <v>819</v>
      </c>
      <c r="C674" s="201">
        <f>C675</f>
        <v>272</v>
      </c>
      <c r="D674" s="201">
        <v>108</v>
      </c>
      <c r="E674" s="201">
        <f t="shared" si="20"/>
        <v>-164</v>
      </c>
      <c r="F674" s="24">
        <f t="shared" si="21"/>
        <v>-60.3</v>
      </c>
    </row>
    <row r="675" s="191" customFormat="true" ht="17" customHeight="true" spans="1:6">
      <c r="A675" s="200">
        <v>2089999</v>
      </c>
      <c r="B675" s="200" t="s">
        <v>820</v>
      </c>
      <c r="C675" s="58">
        <v>272</v>
      </c>
      <c r="D675" s="58">
        <v>108</v>
      </c>
      <c r="E675" s="58">
        <f t="shared" si="20"/>
        <v>-164</v>
      </c>
      <c r="F675" s="26">
        <f t="shared" si="21"/>
        <v>-60.3</v>
      </c>
    </row>
    <row r="676" s="51" customFormat="true" spans="1:6">
      <c r="A676" s="202">
        <v>210</v>
      </c>
      <c r="B676" s="202" t="s">
        <v>821</v>
      </c>
      <c r="C676" s="201">
        <f>SUM(C677,C682,C697,C701,C713,C716,C720,C725,C729,C733,C736,C745,C747)</f>
        <v>23632</v>
      </c>
      <c r="D676" s="201">
        <f>SUM(D677,D682,D697,D701,D713,D716,D720,D725,D729,D733,D736,D745,D747)</f>
        <v>27381</v>
      </c>
      <c r="E676" s="201">
        <f t="shared" si="20"/>
        <v>3749</v>
      </c>
      <c r="F676" s="24">
        <f t="shared" si="21"/>
        <v>15.9</v>
      </c>
    </row>
    <row r="677" s="51" customFormat="true" spans="1:6">
      <c r="A677" s="200">
        <v>21001</v>
      </c>
      <c r="B677" s="202" t="s">
        <v>822</v>
      </c>
      <c r="C677" s="201">
        <v>520</v>
      </c>
      <c r="D677" s="201">
        <v>597</v>
      </c>
      <c r="E677" s="201">
        <f t="shared" si="20"/>
        <v>77</v>
      </c>
      <c r="F677" s="24">
        <f t="shared" si="21"/>
        <v>14.8</v>
      </c>
    </row>
    <row r="678" s="191" customFormat="true" ht="17" customHeight="true" spans="1:6">
      <c r="A678" s="200">
        <v>2100101</v>
      </c>
      <c r="B678" s="200" t="s">
        <v>345</v>
      </c>
      <c r="C678" s="58">
        <v>221</v>
      </c>
      <c r="D678" s="58">
        <v>301</v>
      </c>
      <c r="E678" s="58">
        <f t="shared" si="20"/>
        <v>80</v>
      </c>
      <c r="F678" s="26">
        <f t="shared" si="21"/>
        <v>36.2</v>
      </c>
    </row>
    <row r="679" s="191" customFormat="true" ht="17" customHeight="true" spans="1:6">
      <c r="A679" s="200">
        <v>2100102</v>
      </c>
      <c r="B679" s="200" t="s">
        <v>346</v>
      </c>
      <c r="C679" s="58">
        <v>0</v>
      </c>
      <c r="D679" s="58">
        <v>0</v>
      </c>
      <c r="E679" s="58">
        <f t="shared" si="20"/>
        <v>0</v>
      </c>
      <c r="F679" s="26" t="str">
        <f t="shared" si="21"/>
        <v/>
      </c>
    </row>
    <row r="680" s="191" customFormat="true" ht="17" customHeight="true" spans="1:6">
      <c r="A680" s="200">
        <v>2100103</v>
      </c>
      <c r="B680" s="200" t="s">
        <v>347</v>
      </c>
      <c r="C680" s="58">
        <v>0</v>
      </c>
      <c r="D680" s="58">
        <v>0</v>
      </c>
      <c r="E680" s="58">
        <f t="shared" si="20"/>
        <v>0</v>
      </c>
      <c r="F680" s="26" t="str">
        <f t="shared" si="21"/>
        <v/>
      </c>
    </row>
    <row r="681" s="191" customFormat="true" ht="17" customHeight="true" spans="1:6">
      <c r="A681" s="200">
        <v>2100199</v>
      </c>
      <c r="B681" s="200" t="s">
        <v>823</v>
      </c>
      <c r="C681" s="58">
        <v>299</v>
      </c>
      <c r="D681" s="58">
        <v>296</v>
      </c>
      <c r="E681" s="58">
        <f t="shared" si="20"/>
        <v>-3</v>
      </c>
      <c r="F681" s="26">
        <f t="shared" si="21"/>
        <v>-1</v>
      </c>
    </row>
    <row r="682" s="51" customFormat="true" spans="1:6">
      <c r="A682" s="200">
        <v>21002</v>
      </c>
      <c r="B682" s="202" t="s">
        <v>824</v>
      </c>
      <c r="C682" s="201">
        <v>2827</v>
      </c>
      <c r="D682" s="201">
        <v>3047</v>
      </c>
      <c r="E682" s="201">
        <f t="shared" si="20"/>
        <v>220</v>
      </c>
      <c r="F682" s="24">
        <f t="shared" si="21"/>
        <v>7.8</v>
      </c>
    </row>
    <row r="683" s="191" customFormat="true" ht="17" customHeight="true" spans="1:6">
      <c r="A683" s="200">
        <v>2100201</v>
      </c>
      <c r="B683" s="200" t="s">
        <v>825</v>
      </c>
      <c r="C683" s="58">
        <v>1778</v>
      </c>
      <c r="D683" s="58">
        <v>1175</v>
      </c>
      <c r="E683" s="58">
        <f t="shared" si="20"/>
        <v>-603</v>
      </c>
      <c r="F683" s="26">
        <f t="shared" si="21"/>
        <v>-33.9</v>
      </c>
    </row>
    <row r="684" s="191" customFormat="true" ht="17" customHeight="true" spans="1:6">
      <c r="A684" s="200">
        <v>2100202</v>
      </c>
      <c r="B684" s="200" t="s">
        <v>826</v>
      </c>
      <c r="C684" s="58">
        <v>451</v>
      </c>
      <c r="D684" s="58">
        <v>815</v>
      </c>
      <c r="E684" s="58">
        <f t="shared" si="20"/>
        <v>364</v>
      </c>
      <c r="F684" s="26">
        <f t="shared" si="21"/>
        <v>80.7</v>
      </c>
    </row>
    <row r="685" s="191" customFormat="true" ht="17" customHeight="true" spans="1:6">
      <c r="A685" s="200">
        <v>2100203</v>
      </c>
      <c r="B685" s="200" t="s">
        <v>827</v>
      </c>
      <c r="C685" s="58">
        <v>0</v>
      </c>
      <c r="D685" s="58">
        <v>0</v>
      </c>
      <c r="E685" s="58">
        <f t="shared" si="20"/>
        <v>0</v>
      </c>
      <c r="F685" s="26" t="str">
        <f t="shared" si="21"/>
        <v/>
      </c>
    </row>
    <row r="686" s="191" customFormat="true" ht="17" customHeight="true" spans="1:6">
      <c r="A686" s="200">
        <v>2100204</v>
      </c>
      <c r="B686" s="200" t="s">
        <v>828</v>
      </c>
      <c r="C686" s="58">
        <v>0</v>
      </c>
      <c r="D686" s="58">
        <v>0</v>
      </c>
      <c r="E686" s="58">
        <f t="shared" si="20"/>
        <v>0</v>
      </c>
      <c r="F686" s="26" t="str">
        <f t="shared" si="21"/>
        <v/>
      </c>
    </row>
    <row r="687" s="191" customFormat="true" ht="17" customHeight="true" spans="1:6">
      <c r="A687" s="200">
        <v>2100205</v>
      </c>
      <c r="B687" s="200" t="s">
        <v>829</v>
      </c>
      <c r="C687" s="58">
        <v>0</v>
      </c>
      <c r="D687" s="58">
        <v>0</v>
      </c>
      <c r="E687" s="58">
        <f t="shared" si="20"/>
        <v>0</v>
      </c>
      <c r="F687" s="26" t="str">
        <f t="shared" si="21"/>
        <v/>
      </c>
    </row>
    <row r="688" s="191" customFormat="true" ht="17" customHeight="true" spans="1:6">
      <c r="A688" s="200">
        <v>2100206</v>
      </c>
      <c r="B688" s="200" t="s">
        <v>830</v>
      </c>
      <c r="C688" s="58">
        <v>598</v>
      </c>
      <c r="D688" s="58">
        <v>1057</v>
      </c>
      <c r="E688" s="58">
        <f t="shared" si="20"/>
        <v>459</v>
      </c>
      <c r="F688" s="26">
        <f t="shared" si="21"/>
        <v>76.8</v>
      </c>
    </row>
    <row r="689" s="191" customFormat="true" ht="17" customHeight="true" spans="1:6">
      <c r="A689" s="200">
        <v>2100207</v>
      </c>
      <c r="B689" s="200" t="s">
        <v>831</v>
      </c>
      <c r="C689" s="58">
        <v>0</v>
      </c>
      <c r="D689" s="58">
        <v>0</v>
      </c>
      <c r="E689" s="58">
        <f t="shared" si="20"/>
        <v>0</v>
      </c>
      <c r="F689" s="26" t="str">
        <f t="shared" si="21"/>
        <v/>
      </c>
    </row>
    <row r="690" s="191" customFormat="true" ht="17" customHeight="true" spans="1:6">
      <c r="A690" s="200">
        <v>2100208</v>
      </c>
      <c r="B690" s="200" t="s">
        <v>832</v>
      </c>
      <c r="C690" s="58">
        <v>0</v>
      </c>
      <c r="D690" s="58">
        <v>0</v>
      </c>
      <c r="E690" s="58">
        <f t="shared" si="20"/>
        <v>0</v>
      </c>
      <c r="F690" s="26" t="str">
        <f t="shared" si="21"/>
        <v/>
      </c>
    </row>
    <row r="691" s="191" customFormat="true" ht="17" customHeight="true" spans="1:6">
      <c r="A691" s="200">
        <v>2100209</v>
      </c>
      <c r="B691" s="200" t="s">
        <v>833</v>
      </c>
      <c r="C691" s="58">
        <v>0</v>
      </c>
      <c r="D691" s="58">
        <v>0</v>
      </c>
      <c r="E691" s="58">
        <f t="shared" si="20"/>
        <v>0</v>
      </c>
      <c r="F691" s="26" t="str">
        <f t="shared" si="21"/>
        <v/>
      </c>
    </row>
    <row r="692" s="191" customFormat="true" ht="17" customHeight="true" spans="1:6">
      <c r="A692" s="200">
        <v>2100210</v>
      </c>
      <c r="B692" s="200" t="s">
        <v>834</v>
      </c>
      <c r="C692" s="58">
        <v>0</v>
      </c>
      <c r="D692" s="58">
        <v>0</v>
      </c>
      <c r="E692" s="58">
        <f t="shared" si="20"/>
        <v>0</v>
      </c>
      <c r="F692" s="26" t="str">
        <f t="shared" si="21"/>
        <v/>
      </c>
    </row>
    <row r="693" s="191" customFormat="true" ht="17" customHeight="true" spans="1:6">
      <c r="A693" s="200">
        <v>2100211</v>
      </c>
      <c r="B693" s="200" t="s">
        <v>835</v>
      </c>
      <c r="C693" s="58">
        <v>0</v>
      </c>
      <c r="D693" s="58">
        <v>0</v>
      </c>
      <c r="E693" s="58">
        <f t="shared" si="20"/>
        <v>0</v>
      </c>
      <c r="F693" s="26" t="str">
        <f t="shared" si="21"/>
        <v/>
      </c>
    </row>
    <row r="694" s="191" customFormat="true" ht="17" customHeight="true" spans="1:6">
      <c r="A694" s="200">
        <v>2100212</v>
      </c>
      <c r="B694" s="200" t="s">
        <v>836</v>
      </c>
      <c r="C694" s="58">
        <v>0</v>
      </c>
      <c r="D694" s="58">
        <v>0</v>
      </c>
      <c r="E694" s="58">
        <f t="shared" si="20"/>
        <v>0</v>
      </c>
      <c r="F694" s="26" t="str">
        <f t="shared" si="21"/>
        <v/>
      </c>
    </row>
    <row r="695" s="191" customFormat="true" ht="17" customHeight="true" spans="1:6">
      <c r="A695" s="200">
        <v>2100213</v>
      </c>
      <c r="B695" s="200" t="s">
        <v>837</v>
      </c>
      <c r="C695" s="58">
        <v>0</v>
      </c>
      <c r="D695" s="58">
        <v>0</v>
      </c>
      <c r="E695" s="58">
        <f t="shared" si="20"/>
        <v>0</v>
      </c>
      <c r="F695" s="26" t="str">
        <f t="shared" si="21"/>
        <v/>
      </c>
    </row>
    <row r="696" s="191" customFormat="true" ht="17" customHeight="true" spans="1:6">
      <c r="A696" s="200">
        <v>2100299</v>
      </c>
      <c r="B696" s="200" t="s">
        <v>838</v>
      </c>
      <c r="C696" s="58">
        <v>0</v>
      </c>
      <c r="D696" s="58">
        <v>0</v>
      </c>
      <c r="E696" s="58">
        <f t="shared" si="20"/>
        <v>0</v>
      </c>
      <c r="F696" s="26" t="str">
        <f t="shared" si="21"/>
        <v/>
      </c>
    </row>
    <row r="697" s="51" customFormat="true" spans="1:6">
      <c r="A697" s="200">
        <v>21003</v>
      </c>
      <c r="B697" s="202" t="s">
        <v>839</v>
      </c>
      <c r="C697" s="201">
        <v>2916</v>
      </c>
      <c r="D697" s="201">
        <v>3742</v>
      </c>
      <c r="E697" s="201">
        <f t="shared" si="20"/>
        <v>826</v>
      </c>
      <c r="F697" s="24">
        <f t="shared" si="21"/>
        <v>28.3</v>
      </c>
    </row>
    <row r="698" s="191" customFormat="true" ht="17" customHeight="true" spans="1:6">
      <c r="A698" s="200">
        <v>2100301</v>
      </c>
      <c r="B698" s="200" t="s">
        <v>840</v>
      </c>
      <c r="C698" s="58">
        <v>0</v>
      </c>
      <c r="D698" s="58">
        <v>0</v>
      </c>
      <c r="E698" s="58">
        <f t="shared" si="20"/>
        <v>0</v>
      </c>
      <c r="F698" s="26" t="str">
        <f t="shared" si="21"/>
        <v/>
      </c>
    </row>
    <row r="699" s="191" customFormat="true" ht="17" customHeight="true" spans="1:6">
      <c r="A699" s="200">
        <v>2100302</v>
      </c>
      <c r="B699" s="200" t="s">
        <v>841</v>
      </c>
      <c r="C699" s="58">
        <v>2084</v>
      </c>
      <c r="D699" s="58">
        <v>2660</v>
      </c>
      <c r="E699" s="58">
        <f t="shared" si="20"/>
        <v>576</v>
      </c>
      <c r="F699" s="26">
        <f t="shared" si="21"/>
        <v>27.6</v>
      </c>
    </row>
    <row r="700" s="191" customFormat="true" ht="17" customHeight="true" spans="1:6">
      <c r="A700" s="200">
        <v>2100399</v>
      </c>
      <c r="B700" s="200" t="s">
        <v>842</v>
      </c>
      <c r="C700" s="58">
        <v>832</v>
      </c>
      <c r="D700" s="58">
        <v>1082</v>
      </c>
      <c r="E700" s="58">
        <f t="shared" si="20"/>
        <v>250</v>
      </c>
      <c r="F700" s="26">
        <f t="shared" si="21"/>
        <v>30</v>
      </c>
    </row>
    <row r="701" s="51" customFormat="true" spans="1:6">
      <c r="A701" s="200">
        <v>21004</v>
      </c>
      <c r="B701" s="202" t="s">
        <v>843</v>
      </c>
      <c r="C701" s="201">
        <v>3859</v>
      </c>
      <c r="D701" s="201">
        <v>5456</v>
      </c>
      <c r="E701" s="201">
        <f t="shared" si="20"/>
        <v>1597</v>
      </c>
      <c r="F701" s="24">
        <f t="shared" si="21"/>
        <v>41.4</v>
      </c>
    </row>
    <row r="702" s="191" customFormat="true" ht="17" customHeight="true" spans="1:6">
      <c r="A702" s="200">
        <v>2100401</v>
      </c>
      <c r="B702" s="200" t="s">
        <v>844</v>
      </c>
      <c r="C702" s="58">
        <v>562</v>
      </c>
      <c r="D702" s="58">
        <v>579</v>
      </c>
      <c r="E702" s="58">
        <f t="shared" si="20"/>
        <v>17</v>
      </c>
      <c r="F702" s="26">
        <f t="shared" si="21"/>
        <v>3</v>
      </c>
    </row>
    <row r="703" s="191" customFormat="true" ht="17" customHeight="true" spans="1:6">
      <c r="A703" s="200">
        <v>2100402</v>
      </c>
      <c r="B703" s="200" t="s">
        <v>845</v>
      </c>
      <c r="C703" s="58">
        <v>137</v>
      </c>
      <c r="D703" s="58">
        <v>211</v>
      </c>
      <c r="E703" s="58">
        <f t="shared" si="20"/>
        <v>74</v>
      </c>
      <c r="F703" s="26">
        <f t="shared" si="21"/>
        <v>54</v>
      </c>
    </row>
    <row r="704" s="191" customFormat="true" ht="17" customHeight="true" spans="1:6">
      <c r="A704" s="200">
        <v>2100403</v>
      </c>
      <c r="B704" s="200" t="s">
        <v>846</v>
      </c>
      <c r="C704" s="58">
        <v>106</v>
      </c>
      <c r="D704" s="58">
        <v>8</v>
      </c>
      <c r="E704" s="58">
        <f t="shared" si="20"/>
        <v>-98</v>
      </c>
      <c r="F704" s="26">
        <f t="shared" si="21"/>
        <v>-92.5</v>
      </c>
    </row>
    <row r="705" s="191" customFormat="true" ht="17" customHeight="true" spans="1:6">
      <c r="A705" s="200">
        <v>2100404</v>
      </c>
      <c r="B705" s="200" t="s">
        <v>847</v>
      </c>
      <c r="C705" s="58">
        <v>0</v>
      </c>
      <c r="D705" s="58">
        <v>0</v>
      </c>
      <c r="E705" s="58">
        <f t="shared" si="20"/>
        <v>0</v>
      </c>
      <c r="F705" s="26" t="str">
        <f t="shared" si="21"/>
        <v/>
      </c>
    </row>
    <row r="706" s="191" customFormat="true" ht="17" customHeight="true" spans="1:6">
      <c r="A706" s="200">
        <v>2100405</v>
      </c>
      <c r="B706" s="200" t="s">
        <v>848</v>
      </c>
      <c r="C706" s="58">
        <v>213</v>
      </c>
      <c r="D706" s="58">
        <v>53</v>
      </c>
      <c r="E706" s="58">
        <f t="shared" si="20"/>
        <v>-160</v>
      </c>
      <c r="F706" s="26">
        <f t="shared" si="21"/>
        <v>-75.1</v>
      </c>
    </row>
    <row r="707" s="191" customFormat="true" ht="17" customHeight="true" spans="1:6">
      <c r="A707" s="200">
        <v>2100406</v>
      </c>
      <c r="B707" s="200" t="s">
        <v>849</v>
      </c>
      <c r="C707" s="58">
        <v>0</v>
      </c>
      <c r="D707" s="58">
        <v>0</v>
      </c>
      <c r="E707" s="58">
        <f t="shared" si="20"/>
        <v>0</v>
      </c>
      <c r="F707" s="26" t="str">
        <f t="shared" si="21"/>
        <v/>
      </c>
    </row>
    <row r="708" s="191" customFormat="true" ht="17" customHeight="true" spans="1:6">
      <c r="A708" s="200">
        <v>2100407</v>
      </c>
      <c r="B708" s="200" t="s">
        <v>850</v>
      </c>
      <c r="C708" s="58">
        <v>0</v>
      </c>
      <c r="D708" s="58">
        <v>0</v>
      </c>
      <c r="E708" s="58">
        <f t="shared" ref="E708:E771" si="22">D708-C708</f>
        <v>0</v>
      </c>
      <c r="F708" s="26" t="str">
        <f t="shared" ref="F708:F771" si="23">IF(C708&lt;&gt;0,ROUND(100*(D708/C708-1),1),"")</f>
        <v/>
      </c>
    </row>
    <row r="709" s="191" customFormat="true" ht="17" customHeight="true" spans="1:6">
      <c r="A709" s="200">
        <v>2100408</v>
      </c>
      <c r="B709" s="200" t="s">
        <v>851</v>
      </c>
      <c r="C709" s="58">
        <v>1982</v>
      </c>
      <c r="D709" s="58">
        <v>2488</v>
      </c>
      <c r="E709" s="58">
        <f t="shared" si="22"/>
        <v>506</v>
      </c>
      <c r="F709" s="26">
        <f t="shared" si="23"/>
        <v>25.5</v>
      </c>
    </row>
    <row r="710" s="191" customFormat="true" ht="17" customHeight="true" spans="1:6">
      <c r="A710" s="200">
        <v>2100409</v>
      </c>
      <c r="B710" s="200" t="s">
        <v>852</v>
      </c>
      <c r="C710" s="58">
        <v>739</v>
      </c>
      <c r="D710" s="58">
        <v>627</v>
      </c>
      <c r="E710" s="58">
        <f t="shared" si="22"/>
        <v>-112</v>
      </c>
      <c r="F710" s="26">
        <f t="shared" si="23"/>
        <v>-15.2</v>
      </c>
    </row>
    <row r="711" s="191" customFormat="true" ht="17" customHeight="true" spans="1:6">
      <c r="A711" s="200">
        <v>2100410</v>
      </c>
      <c r="B711" s="200" t="s">
        <v>853</v>
      </c>
      <c r="C711" s="58">
        <v>100</v>
      </c>
      <c r="D711" s="58">
        <v>1487</v>
      </c>
      <c r="E711" s="58">
        <f t="shared" si="22"/>
        <v>1387</v>
      </c>
      <c r="F711" s="26">
        <f t="shared" si="23"/>
        <v>1387</v>
      </c>
    </row>
    <row r="712" s="191" customFormat="true" ht="17" customHeight="true" spans="1:6">
      <c r="A712" s="200">
        <v>2100499</v>
      </c>
      <c r="B712" s="200" t="s">
        <v>854</v>
      </c>
      <c r="C712" s="58">
        <v>20</v>
      </c>
      <c r="D712" s="58">
        <v>3</v>
      </c>
      <c r="E712" s="58">
        <f t="shared" si="22"/>
        <v>-17</v>
      </c>
      <c r="F712" s="26">
        <f t="shared" si="23"/>
        <v>-85</v>
      </c>
    </row>
    <row r="713" s="51" customFormat="true" spans="1:6">
      <c r="A713" s="200">
        <v>21006</v>
      </c>
      <c r="B713" s="202" t="s">
        <v>855</v>
      </c>
      <c r="C713" s="201">
        <f>SUM(C714:C715)</f>
        <v>10</v>
      </c>
      <c r="D713" s="201">
        <v>105</v>
      </c>
      <c r="E713" s="201">
        <f t="shared" si="22"/>
        <v>95</v>
      </c>
      <c r="F713" s="24">
        <f t="shared" si="23"/>
        <v>950</v>
      </c>
    </row>
    <row r="714" s="191" customFormat="true" ht="17" customHeight="true" spans="1:6">
      <c r="A714" s="200">
        <v>2100601</v>
      </c>
      <c r="B714" s="200" t="s">
        <v>856</v>
      </c>
      <c r="C714" s="58">
        <v>10</v>
      </c>
      <c r="D714" s="58">
        <v>105</v>
      </c>
      <c r="E714" s="58">
        <f t="shared" si="22"/>
        <v>95</v>
      </c>
      <c r="F714" s="26">
        <f t="shared" si="23"/>
        <v>950</v>
      </c>
    </row>
    <row r="715" s="191" customFormat="true" ht="17" customHeight="true" spans="1:6">
      <c r="A715" s="200">
        <v>2100699</v>
      </c>
      <c r="B715" s="200" t="s">
        <v>857</v>
      </c>
      <c r="C715" s="58">
        <v>0</v>
      </c>
      <c r="D715" s="58">
        <v>0</v>
      </c>
      <c r="E715" s="58">
        <f t="shared" si="22"/>
        <v>0</v>
      </c>
      <c r="F715" s="26" t="str">
        <f t="shared" si="23"/>
        <v/>
      </c>
    </row>
    <row r="716" s="51" customFormat="true" spans="1:6">
      <c r="A716" s="200">
        <v>21007</v>
      </c>
      <c r="B716" s="202" t="s">
        <v>858</v>
      </c>
      <c r="C716" s="201">
        <v>3285</v>
      </c>
      <c r="D716" s="201">
        <v>1810</v>
      </c>
      <c r="E716" s="201">
        <f t="shared" si="22"/>
        <v>-1475</v>
      </c>
      <c r="F716" s="24">
        <f t="shared" si="23"/>
        <v>-44.9</v>
      </c>
    </row>
    <row r="717" s="191" customFormat="true" ht="17" customHeight="true" spans="1:6">
      <c r="A717" s="200">
        <v>2100716</v>
      </c>
      <c r="B717" s="200" t="s">
        <v>859</v>
      </c>
      <c r="C717" s="58">
        <v>1401</v>
      </c>
      <c r="D717" s="58">
        <v>0</v>
      </c>
      <c r="E717" s="58">
        <f t="shared" si="22"/>
        <v>-1401</v>
      </c>
      <c r="F717" s="26">
        <f t="shared" si="23"/>
        <v>-100</v>
      </c>
    </row>
    <row r="718" s="191" customFormat="true" ht="17" customHeight="true" spans="1:6">
      <c r="A718" s="200">
        <v>2100717</v>
      </c>
      <c r="B718" s="200" t="s">
        <v>860</v>
      </c>
      <c r="C718" s="58">
        <v>1793</v>
      </c>
      <c r="D718" s="58">
        <v>1726</v>
      </c>
      <c r="E718" s="58">
        <f t="shared" si="22"/>
        <v>-67</v>
      </c>
      <c r="F718" s="26">
        <f t="shared" si="23"/>
        <v>-3.7</v>
      </c>
    </row>
    <row r="719" s="191" customFormat="true" ht="17" customHeight="true" spans="1:6">
      <c r="A719" s="200">
        <v>2100799</v>
      </c>
      <c r="B719" s="200" t="s">
        <v>861</v>
      </c>
      <c r="C719" s="58">
        <v>91</v>
      </c>
      <c r="D719" s="58">
        <v>84</v>
      </c>
      <c r="E719" s="58">
        <f t="shared" si="22"/>
        <v>-7</v>
      </c>
      <c r="F719" s="26">
        <f t="shared" si="23"/>
        <v>-7.7</v>
      </c>
    </row>
    <row r="720" s="51" customFormat="true" spans="1:6">
      <c r="A720" s="200">
        <v>21011</v>
      </c>
      <c r="B720" s="202" t="s">
        <v>862</v>
      </c>
      <c r="C720" s="201">
        <v>5221</v>
      </c>
      <c r="D720" s="201">
        <v>6897</v>
      </c>
      <c r="E720" s="201">
        <f t="shared" si="22"/>
        <v>1676</v>
      </c>
      <c r="F720" s="24">
        <f t="shared" si="23"/>
        <v>32.1</v>
      </c>
    </row>
    <row r="721" s="191" customFormat="true" ht="17" customHeight="true" spans="1:6">
      <c r="A721" s="200">
        <v>2101101</v>
      </c>
      <c r="B721" s="200" t="s">
        <v>863</v>
      </c>
      <c r="C721" s="58">
        <v>1415</v>
      </c>
      <c r="D721" s="58">
        <v>1770</v>
      </c>
      <c r="E721" s="58">
        <f t="shared" si="22"/>
        <v>355</v>
      </c>
      <c r="F721" s="26">
        <f t="shared" si="23"/>
        <v>25.1</v>
      </c>
    </row>
    <row r="722" s="191" customFormat="true" ht="17" customHeight="true" spans="1:6">
      <c r="A722" s="200">
        <v>2101102</v>
      </c>
      <c r="B722" s="200" t="s">
        <v>864</v>
      </c>
      <c r="C722" s="58">
        <v>2255</v>
      </c>
      <c r="D722" s="58">
        <v>3456</v>
      </c>
      <c r="E722" s="58">
        <f t="shared" si="22"/>
        <v>1201</v>
      </c>
      <c r="F722" s="26">
        <f t="shared" si="23"/>
        <v>53.3</v>
      </c>
    </row>
    <row r="723" s="191" customFormat="true" ht="17" customHeight="true" spans="1:6">
      <c r="A723" s="200">
        <v>2101103</v>
      </c>
      <c r="B723" s="200" t="s">
        <v>865</v>
      </c>
      <c r="C723" s="58">
        <v>1537</v>
      </c>
      <c r="D723" s="58">
        <v>1657</v>
      </c>
      <c r="E723" s="58">
        <f t="shared" si="22"/>
        <v>120</v>
      </c>
      <c r="F723" s="26">
        <f t="shared" si="23"/>
        <v>7.8</v>
      </c>
    </row>
    <row r="724" s="191" customFormat="true" ht="17" customHeight="true" spans="1:6">
      <c r="A724" s="200">
        <v>2101199</v>
      </c>
      <c r="B724" s="200" t="s">
        <v>866</v>
      </c>
      <c r="C724" s="58">
        <v>14</v>
      </c>
      <c r="D724" s="58">
        <v>14</v>
      </c>
      <c r="E724" s="58">
        <f t="shared" si="22"/>
        <v>0</v>
      </c>
      <c r="F724" s="26">
        <f t="shared" si="23"/>
        <v>0</v>
      </c>
    </row>
    <row r="725" s="51" customFormat="true" spans="1:6">
      <c r="A725" s="200">
        <v>21012</v>
      </c>
      <c r="B725" s="202" t="s">
        <v>867</v>
      </c>
      <c r="C725" s="201">
        <v>1804</v>
      </c>
      <c r="D725" s="201">
        <v>1964</v>
      </c>
      <c r="E725" s="201">
        <f t="shared" si="22"/>
        <v>160</v>
      </c>
      <c r="F725" s="24">
        <f t="shared" si="23"/>
        <v>8.9</v>
      </c>
    </row>
    <row r="726" s="191" customFormat="true" ht="17" customHeight="true" spans="1:6">
      <c r="A726" s="200">
        <v>2101201</v>
      </c>
      <c r="B726" s="200" t="s">
        <v>868</v>
      </c>
      <c r="C726" s="58">
        <v>0</v>
      </c>
      <c r="D726" s="58">
        <v>9</v>
      </c>
      <c r="E726" s="58">
        <f t="shared" si="22"/>
        <v>9</v>
      </c>
      <c r="F726" s="26" t="str">
        <f t="shared" si="23"/>
        <v/>
      </c>
    </row>
    <row r="727" s="191" customFormat="true" ht="17" customHeight="true" spans="1:6">
      <c r="A727" s="200">
        <v>2101202</v>
      </c>
      <c r="B727" s="200" t="s">
        <v>869</v>
      </c>
      <c r="C727" s="58">
        <v>1804</v>
      </c>
      <c r="D727" s="58">
        <v>1955</v>
      </c>
      <c r="E727" s="58">
        <f t="shared" si="22"/>
        <v>151</v>
      </c>
      <c r="F727" s="26">
        <f t="shared" si="23"/>
        <v>8.4</v>
      </c>
    </row>
    <row r="728" s="191" customFormat="true" ht="17" customHeight="true" spans="1:6">
      <c r="A728" s="200">
        <v>2101299</v>
      </c>
      <c r="B728" s="200" t="s">
        <v>870</v>
      </c>
      <c r="C728" s="58">
        <v>0</v>
      </c>
      <c r="D728" s="58">
        <v>0</v>
      </c>
      <c r="E728" s="58">
        <f t="shared" si="22"/>
        <v>0</v>
      </c>
      <c r="F728" s="26" t="str">
        <f t="shared" si="23"/>
        <v/>
      </c>
    </row>
    <row r="729" s="51" customFormat="true" spans="1:6">
      <c r="A729" s="200">
        <v>21013</v>
      </c>
      <c r="B729" s="202" t="s">
        <v>871</v>
      </c>
      <c r="C729" s="201">
        <v>1841</v>
      </c>
      <c r="D729" s="201">
        <v>2422</v>
      </c>
      <c r="E729" s="201">
        <f t="shared" si="22"/>
        <v>581</v>
      </c>
      <c r="F729" s="24">
        <f t="shared" si="23"/>
        <v>31.6</v>
      </c>
    </row>
    <row r="730" s="191" customFormat="true" ht="17" customHeight="true" spans="1:6">
      <c r="A730" s="200">
        <v>2101301</v>
      </c>
      <c r="B730" s="200" t="s">
        <v>872</v>
      </c>
      <c r="C730" s="58">
        <v>1841</v>
      </c>
      <c r="D730" s="58">
        <v>2267</v>
      </c>
      <c r="E730" s="58">
        <f t="shared" si="22"/>
        <v>426</v>
      </c>
      <c r="F730" s="26">
        <f t="shared" si="23"/>
        <v>23.1</v>
      </c>
    </row>
    <row r="731" s="191" customFormat="true" ht="17" customHeight="true" spans="1:6">
      <c r="A731" s="200">
        <v>2101302</v>
      </c>
      <c r="B731" s="200" t="s">
        <v>873</v>
      </c>
      <c r="C731" s="58">
        <v>0</v>
      </c>
      <c r="D731" s="58">
        <v>0</v>
      </c>
      <c r="E731" s="58">
        <f t="shared" si="22"/>
        <v>0</v>
      </c>
      <c r="F731" s="26" t="str">
        <f t="shared" si="23"/>
        <v/>
      </c>
    </row>
    <row r="732" s="191" customFormat="true" ht="17" customHeight="true" spans="1:6">
      <c r="A732" s="200">
        <v>2101399</v>
      </c>
      <c r="B732" s="200" t="s">
        <v>874</v>
      </c>
      <c r="C732" s="58">
        <v>0</v>
      </c>
      <c r="D732" s="58">
        <v>155</v>
      </c>
      <c r="E732" s="58">
        <f t="shared" si="22"/>
        <v>155</v>
      </c>
      <c r="F732" s="26" t="str">
        <f t="shared" si="23"/>
        <v/>
      </c>
    </row>
    <row r="733" s="51" customFormat="true" spans="1:6">
      <c r="A733" s="200">
        <v>21014</v>
      </c>
      <c r="B733" s="202" t="s">
        <v>875</v>
      </c>
      <c r="C733" s="201">
        <v>41</v>
      </c>
      <c r="D733" s="201">
        <v>97</v>
      </c>
      <c r="E733" s="201">
        <f t="shared" si="22"/>
        <v>56</v>
      </c>
      <c r="F733" s="24">
        <f t="shared" si="23"/>
        <v>136.6</v>
      </c>
    </row>
    <row r="734" s="191" customFormat="true" ht="17" customHeight="true" spans="1:6">
      <c r="A734" s="200">
        <v>2101401</v>
      </c>
      <c r="B734" s="200" t="s">
        <v>876</v>
      </c>
      <c r="C734" s="58">
        <v>41</v>
      </c>
      <c r="D734" s="58">
        <v>97</v>
      </c>
      <c r="E734" s="58">
        <f t="shared" si="22"/>
        <v>56</v>
      </c>
      <c r="F734" s="26">
        <f t="shared" si="23"/>
        <v>136.6</v>
      </c>
    </row>
    <row r="735" s="191" customFormat="true" ht="17" customHeight="true" spans="1:6">
      <c r="A735" s="200">
        <v>2101499</v>
      </c>
      <c r="B735" s="200" t="s">
        <v>877</v>
      </c>
      <c r="C735" s="58">
        <v>0</v>
      </c>
      <c r="D735" s="58">
        <v>0</v>
      </c>
      <c r="E735" s="58">
        <f t="shared" si="22"/>
        <v>0</v>
      </c>
      <c r="F735" s="26" t="str">
        <f t="shared" si="23"/>
        <v/>
      </c>
    </row>
    <row r="736" s="51" customFormat="true" spans="1:6">
      <c r="A736" s="200">
        <v>21015</v>
      </c>
      <c r="B736" s="202" t="s">
        <v>878</v>
      </c>
      <c r="C736" s="201">
        <v>517</v>
      </c>
      <c r="D736" s="201">
        <v>848</v>
      </c>
      <c r="E736" s="201">
        <f t="shared" si="22"/>
        <v>331</v>
      </c>
      <c r="F736" s="24">
        <f t="shared" si="23"/>
        <v>64</v>
      </c>
    </row>
    <row r="737" s="191" customFormat="true" ht="17" customHeight="true" spans="1:6">
      <c r="A737" s="200">
        <v>2101501</v>
      </c>
      <c r="B737" s="200" t="s">
        <v>345</v>
      </c>
      <c r="C737" s="58">
        <v>236</v>
      </c>
      <c r="D737" s="58">
        <v>356</v>
      </c>
      <c r="E737" s="58">
        <f t="shared" si="22"/>
        <v>120</v>
      </c>
      <c r="F737" s="26">
        <f t="shared" si="23"/>
        <v>50.8</v>
      </c>
    </row>
    <row r="738" s="191" customFormat="true" ht="17" customHeight="true" spans="1:6">
      <c r="A738" s="200">
        <v>2101502</v>
      </c>
      <c r="B738" s="200" t="s">
        <v>346</v>
      </c>
      <c r="C738" s="58">
        <v>53</v>
      </c>
      <c r="D738" s="58">
        <v>100</v>
      </c>
      <c r="E738" s="58">
        <f t="shared" si="22"/>
        <v>47</v>
      </c>
      <c r="F738" s="26">
        <f t="shared" si="23"/>
        <v>88.7</v>
      </c>
    </row>
    <row r="739" s="191" customFormat="true" ht="17" customHeight="true" spans="1:6">
      <c r="A739" s="200">
        <v>2101503</v>
      </c>
      <c r="B739" s="200" t="s">
        <v>347</v>
      </c>
      <c r="C739" s="58">
        <v>0</v>
      </c>
      <c r="D739" s="58">
        <v>0</v>
      </c>
      <c r="E739" s="58">
        <f t="shared" si="22"/>
        <v>0</v>
      </c>
      <c r="F739" s="26" t="str">
        <f t="shared" si="23"/>
        <v/>
      </c>
    </row>
    <row r="740" s="191" customFormat="true" ht="17" customHeight="true" spans="1:6">
      <c r="A740" s="200">
        <v>2101504</v>
      </c>
      <c r="B740" s="200" t="s">
        <v>386</v>
      </c>
      <c r="C740" s="58">
        <v>0</v>
      </c>
      <c r="D740" s="58">
        <v>0</v>
      </c>
      <c r="E740" s="58">
        <f t="shared" si="22"/>
        <v>0</v>
      </c>
      <c r="F740" s="26" t="str">
        <f t="shared" si="23"/>
        <v/>
      </c>
    </row>
    <row r="741" s="191" customFormat="true" ht="17" customHeight="true" spans="1:6">
      <c r="A741" s="200">
        <v>2101505</v>
      </c>
      <c r="B741" s="200" t="s">
        <v>879</v>
      </c>
      <c r="C741" s="58">
        <v>0</v>
      </c>
      <c r="D741" s="58">
        <v>0</v>
      </c>
      <c r="E741" s="58">
        <f t="shared" si="22"/>
        <v>0</v>
      </c>
      <c r="F741" s="26" t="str">
        <f t="shared" si="23"/>
        <v/>
      </c>
    </row>
    <row r="742" s="191" customFormat="true" ht="17" customHeight="true" spans="1:6">
      <c r="A742" s="200">
        <v>2101506</v>
      </c>
      <c r="B742" s="200" t="s">
        <v>880</v>
      </c>
      <c r="C742" s="58">
        <v>0</v>
      </c>
      <c r="D742" s="58">
        <v>0</v>
      </c>
      <c r="E742" s="58">
        <f t="shared" si="22"/>
        <v>0</v>
      </c>
      <c r="F742" s="26" t="str">
        <f t="shared" si="23"/>
        <v/>
      </c>
    </row>
    <row r="743" s="191" customFormat="true" ht="17" customHeight="true" spans="1:6">
      <c r="A743" s="200">
        <v>2101550</v>
      </c>
      <c r="B743" s="200" t="s">
        <v>354</v>
      </c>
      <c r="C743" s="58">
        <v>169</v>
      </c>
      <c r="D743" s="58">
        <v>183</v>
      </c>
      <c r="E743" s="58">
        <f t="shared" si="22"/>
        <v>14</v>
      </c>
      <c r="F743" s="26">
        <f t="shared" si="23"/>
        <v>8.3</v>
      </c>
    </row>
    <row r="744" s="191" customFormat="true" ht="17" customHeight="true" spans="1:6">
      <c r="A744" s="200">
        <v>2101599</v>
      </c>
      <c r="B744" s="200" t="s">
        <v>881</v>
      </c>
      <c r="C744" s="58">
        <v>59</v>
      </c>
      <c r="D744" s="58">
        <v>209</v>
      </c>
      <c r="E744" s="58">
        <f t="shared" si="22"/>
        <v>150</v>
      </c>
      <c r="F744" s="26">
        <f t="shared" si="23"/>
        <v>254.2</v>
      </c>
    </row>
    <row r="745" s="51" customFormat="true" spans="1:6">
      <c r="A745" s="200">
        <v>21016</v>
      </c>
      <c r="B745" s="202" t="s">
        <v>882</v>
      </c>
      <c r="C745" s="201">
        <v>780</v>
      </c>
      <c r="D745" s="201">
        <v>36</v>
      </c>
      <c r="E745" s="201">
        <f t="shared" si="22"/>
        <v>-744</v>
      </c>
      <c r="F745" s="24">
        <f t="shared" si="23"/>
        <v>-95.4</v>
      </c>
    </row>
    <row r="746" s="191" customFormat="true" ht="17" customHeight="true" spans="1:6">
      <c r="A746" s="200">
        <v>2101601</v>
      </c>
      <c r="B746" s="200" t="s">
        <v>883</v>
      </c>
      <c r="C746" s="58">
        <v>780</v>
      </c>
      <c r="D746" s="58">
        <v>36</v>
      </c>
      <c r="E746" s="58">
        <f t="shared" si="22"/>
        <v>-744</v>
      </c>
      <c r="F746" s="26">
        <f t="shared" si="23"/>
        <v>-95.4</v>
      </c>
    </row>
    <row r="747" s="51" customFormat="true" spans="1:6">
      <c r="A747" s="200">
        <v>21099</v>
      </c>
      <c r="B747" s="202" t="s">
        <v>884</v>
      </c>
      <c r="C747" s="201">
        <f>C748</f>
        <v>11</v>
      </c>
      <c r="D747" s="201">
        <v>360</v>
      </c>
      <c r="E747" s="201">
        <f t="shared" si="22"/>
        <v>349</v>
      </c>
      <c r="F747" s="24">
        <f t="shared" si="23"/>
        <v>3172.7</v>
      </c>
    </row>
    <row r="748" s="191" customFormat="true" ht="17" customHeight="true" spans="1:6">
      <c r="A748" s="200">
        <v>2109999</v>
      </c>
      <c r="B748" s="200" t="s">
        <v>885</v>
      </c>
      <c r="C748" s="58">
        <v>11</v>
      </c>
      <c r="D748" s="58">
        <v>360</v>
      </c>
      <c r="E748" s="58">
        <f t="shared" si="22"/>
        <v>349</v>
      </c>
      <c r="F748" s="26">
        <f t="shared" si="23"/>
        <v>3172.7</v>
      </c>
    </row>
    <row r="749" s="51" customFormat="true" spans="1:6">
      <c r="A749" s="202">
        <v>211</v>
      </c>
      <c r="B749" s="202" t="s">
        <v>886</v>
      </c>
      <c r="C749" s="201">
        <f>SUM(C750,C760,C764,C773,C780,C787,C793,C796,C799,C801,C803,C809,C811,C813,C824)</f>
        <v>162</v>
      </c>
      <c r="D749" s="201">
        <f>SUM(D750,D760,D764,D773,D780,D787,D793,D796,D799,D801,D803,D809,D811,D813,D824)</f>
        <v>1295</v>
      </c>
      <c r="E749" s="201">
        <f t="shared" si="22"/>
        <v>1133</v>
      </c>
      <c r="F749" s="24">
        <f t="shared" si="23"/>
        <v>699.4</v>
      </c>
    </row>
    <row r="750" s="51" customFormat="true" spans="1:6">
      <c r="A750" s="200">
        <v>21101</v>
      </c>
      <c r="B750" s="202" t="s">
        <v>887</v>
      </c>
      <c r="C750" s="201">
        <f>SUM(C751:C759)</f>
        <v>0</v>
      </c>
      <c r="D750" s="201"/>
      <c r="E750" s="201">
        <f t="shared" si="22"/>
        <v>0</v>
      </c>
      <c r="F750" s="24" t="str">
        <f t="shared" si="23"/>
        <v/>
      </c>
    </row>
    <row r="751" s="191" customFormat="true" ht="17" customHeight="true" spans="1:6">
      <c r="A751" s="200">
        <v>2110101</v>
      </c>
      <c r="B751" s="200" t="s">
        <v>345</v>
      </c>
      <c r="C751" s="58">
        <v>0</v>
      </c>
      <c r="D751" s="58">
        <v>0</v>
      </c>
      <c r="E751" s="58">
        <f t="shared" si="22"/>
        <v>0</v>
      </c>
      <c r="F751" s="26" t="str">
        <f t="shared" si="23"/>
        <v/>
      </c>
    </row>
    <row r="752" s="191" customFormat="true" ht="17" customHeight="true" spans="1:6">
      <c r="A752" s="200">
        <v>2110102</v>
      </c>
      <c r="B752" s="200" t="s">
        <v>346</v>
      </c>
      <c r="C752" s="58">
        <v>0</v>
      </c>
      <c r="D752" s="58">
        <v>0</v>
      </c>
      <c r="E752" s="58">
        <f t="shared" si="22"/>
        <v>0</v>
      </c>
      <c r="F752" s="26" t="str">
        <f t="shared" si="23"/>
        <v/>
      </c>
    </row>
    <row r="753" s="191" customFormat="true" ht="17" customHeight="true" spans="1:6">
      <c r="A753" s="200">
        <v>2110103</v>
      </c>
      <c r="B753" s="200" t="s">
        <v>347</v>
      </c>
      <c r="C753" s="58">
        <v>0</v>
      </c>
      <c r="D753" s="58">
        <v>0</v>
      </c>
      <c r="E753" s="58">
        <f t="shared" si="22"/>
        <v>0</v>
      </c>
      <c r="F753" s="26" t="str">
        <f t="shared" si="23"/>
        <v/>
      </c>
    </row>
    <row r="754" s="191" customFormat="true" ht="17" customHeight="true" spans="1:6">
      <c r="A754" s="200">
        <v>2110104</v>
      </c>
      <c r="B754" s="200" t="s">
        <v>888</v>
      </c>
      <c r="C754" s="58">
        <v>0</v>
      </c>
      <c r="D754" s="58">
        <v>0</v>
      </c>
      <c r="E754" s="58">
        <f t="shared" si="22"/>
        <v>0</v>
      </c>
      <c r="F754" s="26" t="str">
        <f t="shared" si="23"/>
        <v/>
      </c>
    </row>
    <row r="755" s="191" customFormat="true" ht="17" customHeight="true" spans="1:6">
      <c r="A755" s="200">
        <v>2110105</v>
      </c>
      <c r="B755" s="200" t="s">
        <v>889</v>
      </c>
      <c r="C755" s="58">
        <v>0</v>
      </c>
      <c r="D755" s="58">
        <v>0</v>
      </c>
      <c r="E755" s="58">
        <f t="shared" si="22"/>
        <v>0</v>
      </c>
      <c r="F755" s="26" t="str">
        <f t="shared" si="23"/>
        <v/>
      </c>
    </row>
    <row r="756" s="191" customFormat="true" ht="17" customHeight="true" spans="1:6">
      <c r="A756" s="200">
        <v>2110106</v>
      </c>
      <c r="B756" s="200" t="s">
        <v>890</v>
      </c>
      <c r="C756" s="58">
        <v>0</v>
      </c>
      <c r="D756" s="58">
        <v>0</v>
      </c>
      <c r="E756" s="58">
        <f t="shared" si="22"/>
        <v>0</v>
      </c>
      <c r="F756" s="26" t="str">
        <f t="shared" si="23"/>
        <v/>
      </c>
    </row>
    <row r="757" s="191" customFormat="true" ht="17" customHeight="true" spans="1:6">
      <c r="A757" s="200">
        <v>2110107</v>
      </c>
      <c r="B757" s="200" t="s">
        <v>891</v>
      </c>
      <c r="C757" s="58">
        <v>0</v>
      </c>
      <c r="D757" s="58">
        <v>0</v>
      </c>
      <c r="E757" s="58">
        <f t="shared" si="22"/>
        <v>0</v>
      </c>
      <c r="F757" s="26" t="str">
        <f t="shared" si="23"/>
        <v/>
      </c>
    </row>
    <row r="758" s="191" customFormat="true" ht="17" customHeight="true" spans="1:6">
      <c r="A758" s="200">
        <v>2110108</v>
      </c>
      <c r="B758" s="200" t="s">
        <v>892</v>
      </c>
      <c r="C758" s="58">
        <v>0</v>
      </c>
      <c r="D758" s="58">
        <v>0</v>
      </c>
      <c r="E758" s="58">
        <f t="shared" si="22"/>
        <v>0</v>
      </c>
      <c r="F758" s="26" t="str">
        <f t="shared" si="23"/>
        <v/>
      </c>
    </row>
    <row r="759" s="191" customFormat="true" ht="17" customHeight="true" spans="1:6">
      <c r="A759" s="200">
        <v>2110199</v>
      </c>
      <c r="B759" s="200" t="s">
        <v>893</v>
      </c>
      <c r="C759" s="58">
        <v>0</v>
      </c>
      <c r="D759" s="58">
        <v>0</v>
      </c>
      <c r="E759" s="58">
        <f t="shared" si="22"/>
        <v>0</v>
      </c>
      <c r="F759" s="26" t="str">
        <f t="shared" si="23"/>
        <v/>
      </c>
    </row>
    <row r="760" s="51" customFormat="true" spans="1:6">
      <c r="A760" s="200">
        <v>21102</v>
      </c>
      <c r="B760" s="202" t="s">
        <v>894</v>
      </c>
      <c r="C760" s="201">
        <v>18</v>
      </c>
      <c r="D760" s="201">
        <v>19</v>
      </c>
      <c r="E760" s="201">
        <f t="shared" si="22"/>
        <v>1</v>
      </c>
      <c r="F760" s="24">
        <f t="shared" si="23"/>
        <v>5.6</v>
      </c>
    </row>
    <row r="761" s="191" customFormat="true" ht="17" customHeight="true" spans="1:6">
      <c r="A761" s="200">
        <v>2110203</v>
      </c>
      <c r="B761" s="200" t="s">
        <v>895</v>
      </c>
      <c r="C761" s="58">
        <v>0</v>
      </c>
      <c r="D761" s="58">
        <v>0</v>
      </c>
      <c r="E761" s="58">
        <f t="shared" si="22"/>
        <v>0</v>
      </c>
      <c r="F761" s="26" t="str">
        <f t="shared" si="23"/>
        <v/>
      </c>
    </row>
    <row r="762" s="191" customFormat="true" ht="17" customHeight="true" spans="1:6">
      <c r="A762" s="200">
        <v>2110204</v>
      </c>
      <c r="B762" s="200" t="s">
        <v>896</v>
      </c>
      <c r="C762" s="58">
        <v>0</v>
      </c>
      <c r="D762" s="58">
        <v>0</v>
      </c>
      <c r="E762" s="58">
        <f t="shared" si="22"/>
        <v>0</v>
      </c>
      <c r="F762" s="26" t="str">
        <f t="shared" si="23"/>
        <v/>
      </c>
    </row>
    <row r="763" s="191" customFormat="true" ht="17" customHeight="true" spans="1:6">
      <c r="A763" s="200">
        <v>2110299</v>
      </c>
      <c r="B763" s="200" t="s">
        <v>897</v>
      </c>
      <c r="C763" s="58">
        <v>18</v>
      </c>
      <c r="D763" s="58">
        <v>19</v>
      </c>
      <c r="E763" s="58">
        <f t="shared" si="22"/>
        <v>1</v>
      </c>
      <c r="F763" s="26">
        <f t="shared" si="23"/>
        <v>5.6</v>
      </c>
    </row>
    <row r="764" s="51" customFormat="true" spans="1:6">
      <c r="A764" s="200">
        <v>21103</v>
      </c>
      <c r="B764" s="202" t="s">
        <v>898</v>
      </c>
      <c r="C764" s="201">
        <v>41</v>
      </c>
      <c r="D764" s="201">
        <v>128</v>
      </c>
      <c r="E764" s="201">
        <f t="shared" si="22"/>
        <v>87</v>
      </c>
      <c r="F764" s="24">
        <f t="shared" si="23"/>
        <v>212.2</v>
      </c>
    </row>
    <row r="765" s="191" customFormat="true" ht="17" customHeight="true" spans="1:6">
      <c r="A765" s="200">
        <v>2110301</v>
      </c>
      <c r="B765" s="200" t="s">
        <v>899</v>
      </c>
      <c r="C765" s="58">
        <v>41</v>
      </c>
      <c r="D765" s="58">
        <v>23</v>
      </c>
      <c r="E765" s="58">
        <f t="shared" si="22"/>
        <v>-18</v>
      </c>
      <c r="F765" s="26">
        <f t="shared" si="23"/>
        <v>-43.9</v>
      </c>
    </row>
    <row r="766" s="191" customFormat="true" ht="17" customHeight="true" spans="1:6">
      <c r="A766" s="200">
        <v>2110302</v>
      </c>
      <c r="B766" s="200" t="s">
        <v>900</v>
      </c>
      <c r="C766" s="58">
        <v>0</v>
      </c>
      <c r="D766" s="58">
        <v>105</v>
      </c>
      <c r="E766" s="58">
        <f t="shared" si="22"/>
        <v>105</v>
      </c>
      <c r="F766" s="26" t="str">
        <f t="shared" si="23"/>
        <v/>
      </c>
    </row>
    <row r="767" s="191" customFormat="true" ht="17" customHeight="true" spans="1:6">
      <c r="A767" s="200">
        <v>2110303</v>
      </c>
      <c r="B767" s="200" t="s">
        <v>901</v>
      </c>
      <c r="C767" s="58">
        <v>0</v>
      </c>
      <c r="D767" s="58">
        <v>0</v>
      </c>
      <c r="E767" s="58">
        <f t="shared" si="22"/>
        <v>0</v>
      </c>
      <c r="F767" s="26" t="str">
        <f t="shared" si="23"/>
        <v/>
      </c>
    </row>
    <row r="768" s="191" customFormat="true" ht="17" customHeight="true" spans="1:6">
      <c r="A768" s="200">
        <v>2110304</v>
      </c>
      <c r="B768" s="200" t="s">
        <v>902</v>
      </c>
      <c r="C768" s="58">
        <v>0</v>
      </c>
      <c r="D768" s="58">
        <v>0</v>
      </c>
      <c r="E768" s="58">
        <f t="shared" si="22"/>
        <v>0</v>
      </c>
      <c r="F768" s="26" t="str">
        <f t="shared" si="23"/>
        <v/>
      </c>
    </row>
    <row r="769" s="191" customFormat="true" ht="17" customHeight="true" spans="1:6">
      <c r="A769" s="200">
        <v>2110305</v>
      </c>
      <c r="B769" s="200" t="s">
        <v>903</v>
      </c>
      <c r="C769" s="58">
        <v>0</v>
      </c>
      <c r="D769" s="58">
        <v>0</v>
      </c>
      <c r="E769" s="58">
        <f t="shared" si="22"/>
        <v>0</v>
      </c>
      <c r="F769" s="26" t="str">
        <f t="shared" si="23"/>
        <v/>
      </c>
    </row>
    <row r="770" s="191" customFormat="true" ht="17" customHeight="true" spans="1:6">
      <c r="A770" s="200">
        <v>2110306</v>
      </c>
      <c r="B770" s="200" t="s">
        <v>904</v>
      </c>
      <c r="C770" s="58">
        <v>0</v>
      </c>
      <c r="D770" s="58">
        <v>0</v>
      </c>
      <c r="E770" s="58">
        <f t="shared" si="22"/>
        <v>0</v>
      </c>
      <c r="F770" s="26" t="str">
        <f t="shared" si="23"/>
        <v/>
      </c>
    </row>
    <row r="771" s="191" customFormat="true" ht="17" customHeight="true" spans="1:6">
      <c r="A771" s="200">
        <v>2110307</v>
      </c>
      <c r="B771" s="200" t="s">
        <v>905</v>
      </c>
      <c r="C771" s="58">
        <v>0</v>
      </c>
      <c r="D771" s="58">
        <v>0</v>
      </c>
      <c r="E771" s="58">
        <f t="shared" si="22"/>
        <v>0</v>
      </c>
      <c r="F771" s="26" t="str">
        <f t="shared" si="23"/>
        <v/>
      </c>
    </row>
    <row r="772" s="191" customFormat="true" ht="17" customHeight="true" spans="1:6">
      <c r="A772" s="200">
        <v>2110399</v>
      </c>
      <c r="B772" s="200" t="s">
        <v>906</v>
      </c>
      <c r="C772" s="58">
        <v>0</v>
      </c>
      <c r="D772" s="58">
        <v>0</v>
      </c>
      <c r="E772" s="58">
        <f t="shared" ref="E772:E835" si="24">D772-C772</f>
        <v>0</v>
      </c>
      <c r="F772" s="26" t="str">
        <f t="shared" ref="F772:F835" si="25">IF(C772&lt;&gt;0,ROUND(100*(D772/C772-1),1),"")</f>
        <v/>
      </c>
    </row>
    <row r="773" s="51" customFormat="true" spans="1:6">
      <c r="A773" s="200">
        <v>21104</v>
      </c>
      <c r="B773" s="202" t="s">
        <v>907</v>
      </c>
      <c r="C773" s="201">
        <v>103</v>
      </c>
      <c r="D773" s="201">
        <v>648</v>
      </c>
      <c r="E773" s="201">
        <f t="shared" si="24"/>
        <v>545</v>
      </c>
      <c r="F773" s="24">
        <f t="shared" si="25"/>
        <v>529.1</v>
      </c>
    </row>
    <row r="774" s="191" customFormat="true" ht="17" customHeight="true" spans="1:6">
      <c r="A774" s="200">
        <v>2110401</v>
      </c>
      <c r="B774" s="200" t="s">
        <v>908</v>
      </c>
      <c r="C774" s="58">
        <v>0</v>
      </c>
      <c r="D774" s="58">
        <v>0</v>
      </c>
      <c r="E774" s="58">
        <f t="shared" si="24"/>
        <v>0</v>
      </c>
      <c r="F774" s="26" t="str">
        <f t="shared" si="25"/>
        <v/>
      </c>
    </row>
    <row r="775" s="191" customFormat="true" ht="17" customHeight="true" spans="1:6">
      <c r="A775" s="200">
        <v>2110402</v>
      </c>
      <c r="B775" s="200" t="s">
        <v>909</v>
      </c>
      <c r="C775" s="58">
        <v>103</v>
      </c>
      <c r="D775" s="58">
        <v>648</v>
      </c>
      <c r="E775" s="58">
        <f t="shared" si="24"/>
        <v>545</v>
      </c>
      <c r="F775" s="26">
        <f t="shared" si="25"/>
        <v>529.1</v>
      </c>
    </row>
    <row r="776" s="191" customFormat="true" ht="17" customHeight="true" spans="1:6">
      <c r="A776" s="200">
        <v>2110404</v>
      </c>
      <c r="B776" s="200" t="s">
        <v>910</v>
      </c>
      <c r="C776" s="58">
        <v>0</v>
      </c>
      <c r="D776" s="58">
        <v>0</v>
      </c>
      <c r="E776" s="58">
        <f t="shared" si="24"/>
        <v>0</v>
      </c>
      <c r="F776" s="26" t="str">
        <f t="shared" si="25"/>
        <v/>
      </c>
    </row>
    <row r="777" s="191" customFormat="true" ht="17" customHeight="true" spans="1:6">
      <c r="A777" s="200">
        <v>2110405</v>
      </c>
      <c r="B777" s="200" t="s">
        <v>911</v>
      </c>
      <c r="C777" s="58">
        <v>0</v>
      </c>
      <c r="D777" s="58">
        <v>0</v>
      </c>
      <c r="E777" s="58">
        <f t="shared" si="24"/>
        <v>0</v>
      </c>
      <c r="F777" s="26" t="str">
        <f t="shared" si="25"/>
        <v/>
      </c>
    </row>
    <row r="778" s="191" customFormat="true" ht="17" customHeight="true" spans="1:6">
      <c r="A778" s="200">
        <v>2110406</v>
      </c>
      <c r="B778" s="200" t="s">
        <v>912</v>
      </c>
      <c r="C778" s="58">
        <v>0</v>
      </c>
      <c r="D778" s="58">
        <v>0</v>
      </c>
      <c r="E778" s="58">
        <f t="shared" si="24"/>
        <v>0</v>
      </c>
      <c r="F778" s="26" t="str">
        <f t="shared" si="25"/>
        <v/>
      </c>
    </row>
    <row r="779" s="191" customFormat="true" ht="17" customHeight="true" spans="1:6">
      <c r="A779" s="200">
        <v>2110499</v>
      </c>
      <c r="B779" s="200" t="s">
        <v>913</v>
      </c>
      <c r="C779" s="58">
        <v>0</v>
      </c>
      <c r="D779" s="58">
        <v>0</v>
      </c>
      <c r="E779" s="58">
        <f t="shared" si="24"/>
        <v>0</v>
      </c>
      <c r="F779" s="26" t="str">
        <f t="shared" si="25"/>
        <v/>
      </c>
    </row>
    <row r="780" s="51" customFormat="true" spans="1:6">
      <c r="A780" s="200">
        <v>21105</v>
      </c>
      <c r="B780" s="202" t="s">
        <v>914</v>
      </c>
      <c r="C780" s="201">
        <f>SUM(C781:C786)</f>
        <v>0</v>
      </c>
      <c r="D780" s="201"/>
      <c r="E780" s="201">
        <f t="shared" si="24"/>
        <v>0</v>
      </c>
      <c r="F780" s="24" t="str">
        <f t="shared" si="25"/>
        <v/>
      </c>
    </row>
    <row r="781" s="191" customFormat="true" ht="17" customHeight="true" spans="1:6">
      <c r="A781" s="200">
        <v>2110501</v>
      </c>
      <c r="B781" s="200" t="s">
        <v>915</v>
      </c>
      <c r="C781" s="58">
        <v>0</v>
      </c>
      <c r="D781" s="58">
        <v>0</v>
      </c>
      <c r="E781" s="58">
        <f t="shared" si="24"/>
        <v>0</v>
      </c>
      <c r="F781" s="26" t="str">
        <f t="shared" si="25"/>
        <v/>
      </c>
    </row>
    <row r="782" s="191" customFormat="true" ht="17" customHeight="true" spans="1:6">
      <c r="A782" s="200">
        <v>2110502</v>
      </c>
      <c r="B782" s="200" t="s">
        <v>916</v>
      </c>
      <c r="C782" s="58">
        <v>0</v>
      </c>
      <c r="D782" s="58">
        <v>0</v>
      </c>
      <c r="E782" s="58">
        <f t="shared" si="24"/>
        <v>0</v>
      </c>
      <c r="F782" s="26" t="str">
        <f t="shared" si="25"/>
        <v/>
      </c>
    </row>
    <row r="783" s="191" customFormat="true" ht="17" customHeight="true" spans="1:6">
      <c r="A783" s="200">
        <v>2110503</v>
      </c>
      <c r="B783" s="200" t="s">
        <v>917</v>
      </c>
      <c r="C783" s="58">
        <v>0</v>
      </c>
      <c r="D783" s="58">
        <v>0</v>
      </c>
      <c r="E783" s="58">
        <f t="shared" si="24"/>
        <v>0</v>
      </c>
      <c r="F783" s="26" t="str">
        <f t="shared" si="25"/>
        <v/>
      </c>
    </row>
    <row r="784" s="191" customFormat="true" ht="17" customHeight="true" spans="1:6">
      <c r="A784" s="200">
        <v>2110506</v>
      </c>
      <c r="B784" s="200" t="s">
        <v>918</v>
      </c>
      <c r="C784" s="58">
        <v>0</v>
      </c>
      <c r="D784" s="58">
        <v>0</v>
      </c>
      <c r="E784" s="58">
        <f t="shared" si="24"/>
        <v>0</v>
      </c>
      <c r="F784" s="26" t="str">
        <f t="shared" si="25"/>
        <v/>
      </c>
    </row>
    <row r="785" s="191" customFormat="true" ht="17" customHeight="true" spans="1:6">
      <c r="A785" s="200">
        <v>2110507</v>
      </c>
      <c r="B785" s="200" t="s">
        <v>919</v>
      </c>
      <c r="C785" s="58">
        <v>0</v>
      </c>
      <c r="D785" s="58">
        <v>0</v>
      </c>
      <c r="E785" s="58">
        <f t="shared" si="24"/>
        <v>0</v>
      </c>
      <c r="F785" s="26" t="str">
        <f t="shared" si="25"/>
        <v/>
      </c>
    </row>
    <row r="786" s="191" customFormat="true" ht="17" customHeight="true" spans="1:6">
      <c r="A786" s="200">
        <v>2110599</v>
      </c>
      <c r="B786" s="200" t="s">
        <v>920</v>
      </c>
      <c r="C786" s="58">
        <v>0</v>
      </c>
      <c r="D786" s="58">
        <v>0</v>
      </c>
      <c r="E786" s="58">
        <f t="shared" si="24"/>
        <v>0</v>
      </c>
      <c r="F786" s="26" t="str">
        <f t="shared" si="25"/>
        <v/>
      </c>
    </row>
    <row r="787" s="51" customFormat="true" spans="1:6">
      <c r="A787" s="200">
        <v>21106</v>
      </c>
      <c r="B787" s="202" t="s">
        <v>921</v>
      </c>
      <c r="C787" s="201">
        <f>SUM(C788:C792)</f>
        <v>0</v>
      </c>
      <c r="D787" s="201"/>
      <c r="E787" s="201">
        <f t="shared" si="24"/>
        <v>0</v>
      </c>
      <c r="F787" s="24" t="str">
        <f t="shared" si="25"/>
        <v/>
      </c>
    </row>
    <row r="788" s="191" customFormat="true" ht="17" customHeight="true" spans="1:6">
      <c r="A788" s="200">
        <v>2110602</v>
      </c>
      <c r="B788" s="200" t="s">
        <v>922</v>
      </c>
      <c r="C788" s="58">
        <v>0</v>
      </c>
      <c r="D788" s="58">
        <v>0</v>
      </c>
      <c r="E788" s="58">
        <f t="shared" si="24"/>
        <v>0</v>
      </c>
      <c r="F788" s="26" t="str">
        <f t="shared" si="25"/>
        <v/>
      </c>
    </row>
    <row r="789" s="191" customFormat="true" ht="17" customHeight="true" spans="1:6">
      <c r="A789" s="200">
        <v>2110603</v>
      </c>
      <c r="B789" s="200" t="s">
        <v>923</v>
      </c>
      <c r="C789" s="58">
        <v>0</v>
      </c>
      <c r="D789" s="58">
        <v>0</v>
      </c>
      <c r="E789" s="58">
        <f t="shared" si="24"/>
        <v>0</v>
      </c>
      <c r="F789" s="26" t="str">
        <f t="shared" si="25"/>
        <v/>
      </c>
    </row>
    <row r="790" s="191" customFormat="true" ht="17" customHeight="true" spans="1:6">
      <c r="A790" s="200">
        <v>2110604</v>
      </c>
      <c r="B790" s="200" t="s">
        <v>924</v>
      </c>
      <c r="C790" s="58">
        <v>0</v>
      </c>
      <c r="D790" s="58">
        <v>0</v>
      </c>
      <c r="E790" s="58">
        <f t="shared" si="24"/>
        <v>0</v>
      </c>
      <c r="F790" s="26" t="str">
        <f t="shared" si="25"/>
        <v/>
      </c>
    </row>
    <row r="791" s="191" customFormat="true" ht="17" customHeight="true" spans="1:6">
      <c r="A791" s="200">
        <v>2110605</v>
      </c>
      <c r="B791" s="200" t="s">
        <v>925</v>
      </c>
      <c r="C791" s="58">
        <v>0</v>
      </c>
      <c r="D791" s="58">
        <v>0</v>
      </c>
      <c r="E791" s="58">
        <f t="shared" si="24"/>
        <v>0</v>
      </c>
      <c r="F791" s="26" t="str">
        <f t="shared" si="25"/>
        <v/>
      </c>
    </row>
    <row r="792" s="191" customFormat="true" ht="17" customHeight="true" spans="1:6">
      <c r="A792" s="200">
        <v>2110699</v>
      </c>
      <c r="B792" s="200" t="s">
        <v>926</v>
      </c>
      <c r="C792" s="58">
        <v>0</v>
      </c>
      <c r="D792" s="58">
        <v>0</v>
      </c>
      <c r="E792" s="58">
        <f t="shared" si="24"/>
        <v>0</v>
      </c>
      <c r="F792" s="26" t="str">
        <f t="shared" si="25"/>
        <v/>
      </c>
    </row>
    <row r="793" s="51" customFormat="true" spans="1:6">
      <c r="A793" s="200">
        <v>21107</v>
      </c>
      <c r="B793" s="202" t="s">
        <v>927</v>
      </c>
      <c r="C793" s="201">
        <f>SUM(C794:C795)</f>
        <v>0</v>
      </c>
      <c r="D793" s="201"/>
      <c r="E793" s="201">
        <f t="shared" si="24"/>
        <v>0</v>
      </c>
      <c r="F793" s="24" t="str">
        <f t="shared" si="25"/>
        <v/>
      </c>
    </row>
    <row r="794" s="191" customFormat="true" ht="17" customHeight="true" spans="1:6">
      <c r="A794" s="200">
        <v>2110704</v>
      </c>
      <c r="B794" s="200" t="s">
        <v>928</v>
      </c>
      <c r="C794" s="58">
        <v>0</v>
      </c>
      <c r="D794" s="58">
        <v>0</v>
      </c>
      <c r="E794" s="58">
        <f t="shared" si="24"/>
        <v>0</v>
      </c>
      <c r="F794" s="26" t="str">
        <f t="shared" si="25"/>
        <v/>
      </c>
    </row>
    <row r="795" s="191" customFormat="true" ht="17" customHeight="true" spans="1:6">
      <c r="A795" s="200">
        <v>2110799</v>
      </c>
      <c r="B795" s="200" t="s">
        <v>929</v>
      </c>
      <c r="C795" s="58">
        <v>0</v>
      </c>
      <c r="D795" s="58">
        <v>0</v>
      </c>
      <c r="E795" s="58">
        <f t="shared" si="24"/>
        <v>0</v>
      </c>
      <c r="F795" s="26" t="str">
        <f t="shared" si="25"/>
        <v/>
      </c>
    </row>
    <row r="796" s="51" customFormat="true" spans="1:6">
      <c r="A796" s="200">
        <v>21108</v>
      </c>
      <c r="B796" s="202" t="s">
        <v>930</v>
      </c>
      <c r="C796" s="201">
        <f>SUM(C797:C798)</f>
        <v>0</v>
      </c>
      <c r="D796" s="201"/>
      <c r="E796" s="201">
        <f t="shared" si="24"/>
        <v>0</v>
      </c>
      <c r="F796" s="24" t="str">
        <f t="shared" si="25"/>
        <v/>
      </c>
    </row>
    <row r="797" s="191" customFormat="true" ht="17" customHeight="true" spans="1:6">
      <c r="A797" s="200">
        <v>2110804</v>
      </c>
      <c r="B797" s="200" t="s">
        <v>931</v>
      </c>
      <c r="C797" s="58">
        <v>0</v>
      </c>
      <c r="D797" s="58">
        <v>0</v>
      </c>
      <c r="E797" s="58">
        <f t="shared" si="24"/>
        <v>0</v>
      </c>
      <c r="F797" s="26" t="str">
        <f t="shared" si="25"/>
        <v/>
      </c>
    </row>
    <row r="798" s="191" customFormat="true" ht="17" customHeight="true" spans="1:6">
      <c r="A798" s="200">
        <v>2110899</v>
      </c>
      <c r="B798" s="200" t="s">
        <v>932</v>
      </c>
      <c r="C798" s="58">
        <v>0</v>
      </c>
      <c r="D798" s="58">
        <v>0</v>
      </c>
      <c r="E798" s="58">
        <f t="shared" si="24"/>
        <v>0</v>
      </c>
      <c r="F798" s="26" t="str">
        <f t="shared" si="25"/>
        <v/>
      </c>
    </row>
    <row r="799" s="51" customFormat="true" spans="1:6">
      <c r="A799" s="200">
        <v>21109</v>
      </c>
      <c r="B799" s="202" t="s">
        <v>933</v>
      </c>
      <c r="C799" s="201">
        <f>C800</f>
        <v>0</v>
      </c>
      <c r="D799" s="201"/>
      <c r="E799" s="201">
        <f t="shared" si="24"/>
        <v>0</v>
      </c>
      <c r="F799" s="24" t="str">
        <f t="shared" si="25"/>
        <v/>
      </c>
    </row>
    <row r="800" s="191" customFormat="true" ht="17" customHeight="true" spans="1:6">
      <c r="A800" s="200">
        <v>2110901</v>
      </c>
      <c r="B800" s="200" t="s">
        <v>934</v>
      </c>
      <c r="C800" s="58">
        <v>0</v>
      </c>
      <c r="D800" s="58">
        <v>0</v>
      </c>
      <c r="E800" s="58">
        <f t="shared" si="24"/>
        <v>0</v>
      </c>
      <c r="F800" s="26" t="str">
        <f t="shared" si="25"/>
        <v/>
      </c>
    </row>
    <row r="801" s="51" customFormat="true" spans="1:6">
      <c r="A801" s="200">
        <v>21110</v>
      </c>
      <c r="B801" s="202" t="s">
        <v>935</v>
      </c>
      <c r="C801" s="201">
        <f>C802</f>
        <v>0</v>
      </c>
      <c r="D801" s="201">
        <v>256</v>
      </c>
      <c r="E801" s="201">
        <f t="shared" si="24"/>
        <v>256</v>
      </c>
      <c r="F801" s="24" t="str">
        <f t="shared" si="25"/>
        <v/>
      </c>
    </row>
    <row r="802" s="191" customFormat="true" ht="17" customHeight="true" spans="1:6">
      <c r="A802" s="200">
        <v>2111001</v>
      </c>
      <c r="B802" s="200" t="s">
        <v>936</v>
      </c>
      <c r="C802" s="58">
        <v>0</v>
      </c>
      <c r="D802" s="58">
        <v>256</v>
      </c>
      <c r="E802" s="58">
        <f t="shared" si="24"/>
        <v>256</v>
      </c>
      <c r="F802" s="26" t="str">
        <f t="shared" si="25"/>
        <v/>
      </c>
    </row>
    <row r="803" s="51" customFormat="true" spans="1:6">
      <c r="A803" s="200">
        <v>21111</v>
      </c>
      <c r="B803" s="202" t="s">
        <v>937</v>
      </c>
      <c r="C803" s="201">
        <f>SUM(C804:C808)</f>
        <v>0</v>
      </c>
      <c r="D803" s="201"/>
      <c r="E803" s="201">
        <f t="shared" si="24"/>
        <v>0</v>
      </c>
      <c r="F803" s="24" t="str">
        <f t="shared" si="25"/>
        <v/>
      </c>
    </row>
    <row r="804" s="191" customFormat="true" ht="17" customHeight="true" spans="1:6">
      <c r="A804" s="200">
        <v>2111101</v>
      </c>
      <c r="B804" s="200" t="s">
        <v>938</v>
      </c>
      <c r="C804" s="58">
        <v>0</v>
      </c>
      <c r="D804" s="58">
        <v>0</v>
      </c>
      <c r="E804" s="58">
        <f t="shared" si="24"/>
        <v>0</v>
      </c>
      <c r="F804" s="26" t="str">
        <f t="shared" si="25"/>
        <v/>
      </c>
    </row>
    <row r="805" s="191" customFormat="true" ht="17" customHeight="true" spans="1:6">
      <c r="A805" s="200">
        <v>2111102</v>
      </c>
      <c r="B805" s="200" t="s">
        <v>939</v>
      </c>
      <c r="C805" s="58">
        <v>0</v>
      </c>
      <c r="D805" s="58">
        <v>0</v>
      </c>
      <c r="E805" s="58">
        <f t="shared" si="24"/>
        <v>0</v>
      </c>
      <c r="F805" s="26" t="str">
        <f t="shared" si="25"/>
        <v/>
      </c>
    </row>
    <row r="806" s="191" customFormat="true" ht="17" customHeight="true" spans="1:6">
      <c r="A806" s="200">
        <v>2111103</v>
      </c>
      <c r="B806" s="200" t="s">
        <v>940</v>
      </c>
      <c r="C806" s="58">
        <v>0</v>
      </c>
      <c r="D806" s="58">
        <v>0</v>
      </c>
      <c r="E806" s="58">
        <f t="shared" si="24"/>
        <v>0</v>
      </c>
      <c r="F806" s="26" t="str">
        <f t="shared" si="25"/>
        <v/>
      </c>
    </row>
    <row r="807" s="191" customFormat="true" ht="17" customHeight="true" spans="1:6">
      <c r="A807" s="200">
        <v>2111104</v>
      </c>
      <c r="B807" s="200" t="s">
        <v>941</v>
      </c>
      <c r="C807" s="58">
        <v>0</v>
      </c>
      <c r="D807" s="58">
        <v>0</v>
      </c>
      <c r="E807" s="58">
        <f t="shared" si="24"/>
        <v>0</v>
      </c>
      <c r="F807" s="26" t="str">
        <f t="shared" si="25"/>
        <v/>
      </c>
    </row>
    <row r="808" s="191" customFormat="true" ht="17" customHeight="true" spans="1:6">
      <c r="A808" s="200">
        <v>2111199</v>
      </c>
      <c r="B808" s="200" t="s">
        <v>942</v>
      </c>
      <c r="C808" s="58">
        <v>0</v>
      </c>
      <c r="D808" s="58">
        <v>0</v>
      </c>
      <c r="E808" s="58">
        <f t="shared" si="24"/>
        <v>0</v>
      </c>
      <c r="F808" s="26" t="str">
        <f t="shared" si="25"/>
        <v/>
      </c>
    </row>
    <row r="809" s="51" customFormat="true" spans="1:6">
      <c r="A809" s="200">
        <v>21112</v>
      </c>
      <c r="B809" s="202" t="s">
        <v>943</v>
      </c>
      <c r="C809" s="201">
        <f>C810</f>
        <v>0</v>
      </c>
      <c r="D809" s="201"/>
      <c r="E809" s="201">
        <f t="shared" si="24"/>
        <v>0</v>
      </c>
      <c r="F809" s="24" t="str">
        <f t="shared" si="25"/>
        <v/>
      </c>
    </row>
    <row r="810" s="191" customFormat="true" ht="17" customHeight="true" spans="1:6">
      <c r="A810" s="200">
        <v>2111201</v>
      </c>
      <c r="B810" s="200" t="s">
        <v>944</v>
      </c>
      <c r="C810" s="58">
        <v>0</v>
      </c>
      <c r="D810" s="58">
        <v>0</v>
      </c>
      <c r="E810" s="58">
        <f t="shared" si="24"/>
        <v>0</v>
      </c>
      <c r="F810" s="26" t="str">
        <f t="shared" si="25"/>
        <v/>
      </c>
    </row>
    <row r="811" s="51" customFormat="true" spans="1:6">
      <c r="A811" s="200">
        <v>21113</v>
      </c>
      <c r="B811" s="202" t="s">
        <v>945</v>
      </c>
      <c r="C811" s="201">
        <f>C812</f>
        <v>0</v>
      </c>
      <c r="D811" s="201"/>
      <c r="E811" s="201">
        <f t="shared" si="24"/>
        <v>0</v>
      </c>
      <c r="F811" s="24" t="str">
        <f t="shared" si="25"/>
        <v/>
      </c>
    </row>
    <row r="812" s="191" customFormat="true" ht="17" customHeight="true" spans="1:6">
      <c r="A812" s="200">
        <v>2111301</v>
      </c>
      <c r="B812" s="200" t="s">
        <v>946</v>
      </c>
      <c r="C812" s="58">
        <v>0</v>
      </c>
      <c r="D812" s="58">
        <v>0</v>
      </c>
      <c r="E812" s="58">
        <f t="shared" si="24"/>
        <v>0</v>
      </c>
      <c r="F812" s="26" t="str">
        <f t="shared" si="25"/>
        <v/>
      </c>
    </row>
    <row r="813" s="51" customFormat="true" spans="1:6">
      <c r="A813" s="200">
        <v>21114</v>
      </c>
      <c r="B813" s="202" t="s">
        <v>947</v>
      </c>
      <c r="C813" s="201">
        <f>SUM(C814:C823)</f>
        <v>0</v>
      </c>
      <c r="D813" s="201"/>
      <c r="E813" s="201">
        <f t="shared" si="24"/>
        <v>0</v>
      </c>
      <c r="F813" s="24" t="str">
        <f t="shared" si="25"/>
        <v/>
      </c>
    </row>
    <row r="814" s="191" customFormat="true" ht="17" customHeight="true" spans="1:6">
      <c r="A814" s="200">
        <v>2111401</v>
      </c>
      <c r="B814" s="200" t="s">
        <v>345</v>
      </c>
      <c r="C814" s="58">
        <v>0</v>
      </c>
      <c r="D814" s="58">
        <v>0</v>
      </c>
      <c r="E814" s="58">
        <f t="shared" si="24"/>
        <v>0</v>
      </c>
      <c r="F814" s="26" t="str">
        <f t="shared" si="25"/>
        <v/>
      </c>
    </row>
    <row r="815" s="191" customFormat="true" ht="17" customHeight="true" spans="1:6">
      <c r="A815" s="200">
        <v>2111402</v>
      </c>
      <c r="B815" s="200" t="s">
        <v>346</v>
      </c>
      <c r="C815" s="58">
        <v>0</v>
      </c>
      <c r="D815" s="58">
        <v>0</v>
      </c>
      <c r="E815" s="58">
        <f t="shared" si="24"/>
        <v>0</v>
      </c>
      <c r="F815" s="26" t="str">
        <f t="shared" si="25"/>
        <v/>
      </c>
    </row>
    <row r="816" s="191" customFormat="true" ht="17" customHeight="true" spans="1:6">
      <c r="A816" s="200">
        <v>2111403</v>
      </c>
      <c r="B816" s="200" t="s">
        <v>347</v>
      </c>
      <c r="C816" s="58">
        <v>0</v>
      </c>
      <c r="D816" s="58">
        <v>0</v>
      </c>
      <c r="E816" s="58">
        <f t="shared" si="24"/>
        <v>0</v>
      </c>
      <c r="F816" s="26" t="str">
        <f t="shared" si="25"/>
        <v/>
      </c>
    </row>
    <row r="817" s="191" customFormat="true" ht="17" customHeight="true" spans="1:6">
      <c r="A817" s="200">
        <v>2111406</v>
      </c>
      <c r="B817" s="200" t="s">
        <v>948</v>
      </c>
      <c r="C817" s="58">
        <v>0</v>
      </c>
      <c r="D817" s="58">
        <v>0</v>
      </c>
      <c r="E817" s="58">
        <f t="shared" si="24"/>
        <v>0</v>
      </c>
      <c r="F817" s="26" t="str">
        <f t="shared" si="25"/>
        <v/>
      </c>
    </row>
    <row r="818" s="191" customFormat="true" ht="17" customHeight="true" spans="1:6">
      <c r="A818" s="200">
        <v>2111407</v>
      </c>
      <c r="B818" s="200" t="s">
        <v>949</v>
      </c>
      <c r="C818" s="58">
        <v>0</v>
      </c>
      <c r="D818" s="58">
        <v>0</v>
      </c>
      <c r="E818" s="58">
        <f t="shared" si="24"/>
        <v>0</v>
      </c>
      <c r="F818" s="26" t="str">
        <f t="shared" si="25"/>
        <v/>
      </c>
    </row>
    <row r="819" s="191" customFormat="true" ht="17" customHeight="true" spans="1:6">
      <c r="A819" s="200">
        <v>2111408</v>
      </c>
      <c r="B819" s="200" t="s">
        <v>950</v>
      </c>
      <c r="C819" s="58">
        <v>0</v>
      </c>
      <c r="D819" s="58">
        <v>0</v>
      </c>
      <c r="E819" s="58">
        <f t="shared" si="24"/>
        <v>0</v>
      </c>
      <c r="F819" s="26" t="str">
        <f t="shared" si="25"/>
        <v/>
      </c>
    </row>
    <row r="820" s="191" customFormat="true" ht="17" customHeight="true" spans="1:6">
      <c r="A820" s="200">
        <v>2111411</v>
      </c>
      <c r="B820" s="200" t="s">
        <v>386</v>
      </c>
      <c r="C820" s="58">
        <v>0</v>
      </c>
      <c r="D820" s="58">
        <v>0</v>
      </c>
      <c r="E820" s="58">
        <f t="shared" si="24"/>
        <v>0</v>
      </c>
      <c r="F820" s="26" t="str">
        <f t="shared" si="25"/>
        <v/>
      </c>
    </row>
    <row r="821" s="191" customFormat="true" ht="17" customHeight="true" spans="1:6">
      <c r="A821" s="200">
        <v>2111413</v>
      </c>
      <c r="B821" s="200" t="s">
        <v>951</v>
      </c>
      <c r="C821" s="58">
        <v>0</v>
      </c>
      <c r="D821" s="58">
        <v>0</v>
      </c>
      <c r="E821" s="58">
        <f t="shared" si="24"/>
        <v>0</v>
      </c>
      <c r="F821" s="26" t="str">
        <f t="shared" si="25"/>
        <v/>
      </c>
    </row>
    <row r="822" s="191" customFormat="true" ht="17" customHeight="true" spans="1:6">
      <c r="A822" s="200">
        <v>2111450</v>
      </c>
      <c r="B822" s="200" t="s">
        <v>354</v>
      </c>
      <c r="C822" s="58">
        <v>0</v>
      </c>
      <c r="D822" s="58">
        <v>0</v>
      </c>
      <c r="E822" s="58">
        <f t="shared" si="24"/>
        <v>0</v>
      </c>
      <c r="F822" s="26" t="str">
        <f t="shared" si="25"/>
        <v/>
      </c>
    </row>
    <row r="823" s="191" customFormat="true" ht="17" customHeight="true" spans="1:6">
      <c r="A823" s="200">
        <v>2111499</v>
      </c>
      <c r="B823" s="200" t="s">
        <v>952</v>
      </c>
      <c r="C823" s="58">
        <v>0</v>
      </c>
      <c r="D823" s="58">
        <v>0</v>
      </c>
      <c r="E823" s="58">
        <f t="shared" si="24"/>
        <v>0</v>
      </c>
      <c r="F823" s="26" t="str">
        <f t="shared" si="25"/>
        <v/>
      </c>
    </row>
    <row r="824" s="51" customFormat="true" spans="1:6">
      <c r="A824" s="200">
        <v>21199</v>
      </c>
      <c r="B824" s="202" t="s">
        <v>953</v>
      </c>
      <c r="C824" s="201">
        <f>C825</f>
        <v>0</v>
      </c>
      <c r="D824" s="201">
        <v>244</v>
      </c>
      <c r="E824" s="201">
        <f t="shared" si="24"/>
        <v>244</v>
      </c>
      <c r="F824" s="24" t="str">
        <f t="shared" si="25"/>
        <v/>
      </c>
    </row>
    <row r="825" s="191" customFormat="true" ht="17" customHeight="true" spans="1:6">
      <c r="A825" s="200">
        <v>2119999</v>
      </c>
      <c r="B825" s="200" t="s">
        <v>954</v>
      </c>
      <c r="C825" s="58">
        <v>0</v>
      </c>
      <c r="D825" s="58">
        <v>244</v>
      </c>
      <c r="E825" s="58">
        <f t="shared" si="24"/>
        <v>244</v>
      </c>
      <c r="F825" s="26" t="str">
        <f t="shared" si="25"/>
        <v/>
      </c>
    </row>
    <row r="826" s="51" customFormat="true" spans="1:6">
      <c r="A826" s="202">
        <v>212</v>
      </c>
      <c r="B826" s="202" t="s">
        <v>955</v>
      </c>
      <c r="C826" s="201">
        <f>SUM(C827,C838,C840,C843,C845,C847)</f>
        <v>10032</v>
      </c>
      <c r="D826" s="201">
        <f>SUM(D827,D838,D840,D843,D845,D847)</f>
        <v>7430</v>
      </c>
      <c r="E826" s="201">
        <f t="shared" si="24"/>
        <v>-2602</v>
      </c>
      <c r="F826" s="24">
        <f t="shared" si="25"/>
        <v>-25.9</v>
      </c>
    </row>
    <row r="827" s="51" customFormat="true" spans="1:6">
      <c r="A827" s="200">
        <v>21201</v>
      </c>
      <c r="B827" s="202" t="s">
        <v>956</v>
      </c>
      <c r="C827" s="201">
        <v>2059</v>
      </c>
      <c r="D827" s="201">
        <v>3123</v>
      </c>
      <c r="E827" s="201">
        <f t="shared" si="24"/>
        <v>1064</v>
      </c>
      <c r="F827" s="24">
        <f t="shared" si="25"/>
        <v>51.7</v>
      </c>
    </row>
    <row r="828" s="191" customFormat="true" ht="17" customHeight="true" spans="1:6">
      <c r="A828" s="200">
        <v>2120101</v>
      </c>
      <c r="B828" s="200" t="s">
        <v>345</v>
      </c>
      <c r="C828" s="58">
        <v>1157</v>
      </c>
      <c r="D828" s="58">
        <v>487</v>
      </c>
      <c r="E828" s="58">
        <f t="shared" si="24"/>
        <v>-670</v>
      </c>
      <c r="F828" s="26">
        <f t="shared" si="25"/>
        <v>-57.9</v>
      </c>
    </row>
    <row r="829" s="191" customFormat="true" ht="17" customHeight="true" spans="1:6">
      <c r="A829" s="200">
        <v>2120102</v>
      </c>
      <c r="B829" s="200" t="s">
        <v>346</v>
      </c>
      <c r="C829" s="58">
        <v>414</v>
      </c>
      <c r="D829" s="58">
        <v>2137</v>
      </c>
      <c r="E829" s="58">
        <f t="shared" si="24"/>
        <v>1723</v>
      </c>
      <c r="F829" s="26">
        <f t="shared" si="25"/>
        <v>416.2</v>
      </c>
    </row>
    <row r="830" s="191" customFormat="true" ht="17" customHeight="true" spans="1:6">
      <c r="A830" s="200">
        <v>2120103</v>
      </c>
      <c r="B830" s="200" t="s">
        <v>347</v>
      </c>
      <c r="C830" s="58">
        <v>0</v>
      </c>
      <c r="D830" s="58">
        <v>0</v>
      </c>
      <c r="E830" s="58">
        <f t="shared" si="24"/>
        <v>0</v>
      </c>
      <c r="F830" s="26" t="str">
        <f t="shared" si="25"/>
        <v/>
      </c>
    </row>
    <row r="831" s="191" customFormat="true" ht="17" customHeight="true" spans="1:6">
      <c r="A831" s="200">
        <v>2120104</v>
      </c>
      <c r="B831" s="200" t="s">
        <v>957</v>
      </c>
      <c r="C831" s="58">
        <v>183</v>
      </c>
      <c r="D831" s="58">
        <v>268</v>
      </c>
      <c r="E831" s="58">
        <f t="shared" si="24"/>
        <v>85</v>
      </c>
      <c r="F831" s="26">
        <f t="shared" si="25"/>
        <v>46.4</v>
      </c>
    </row>
    <row r="832" s="191" customFormat="true" ht="17" customHeight="true" spans="1:6">
      <c r="A832" s="200">
        <v>2120105</v>
      </c>
      <c r="B832" s="200" t="s">
        <v>958</v>
      </c>
      <c r="C832" s="58">
        <v>0</v>
      </c>
      <c r="D832" s="58">
        <v>0</v>
      </c>
      <c r="E832" s="58">
        <f t="shared" si="24"/>
        <v>0</v>
      </c>
      <c r="F832" s="26" t="str">
        <f t="shared" si="25"/>
        <v/>
      </c>
    </row>
    <row r="833" s="191" customFormat="true" ht="17" customHeight="true" spans="1:6">
      <c r="A833" s="200">
        <v>2120106</v>
      </c>
      <c r="B833" s="200" t="s">
        <v>959</v>
      </c>
      <c r="C833" s="58">
        <v>20</v>
      </c>
      <c r="D833" s="58">
        <v>26</v>
      </c>
      <c r="E833" s="58">
        <f t="shared" si="24"/>
        <v>6</v>
      </c>
      <c r="F833" s="26">
        <f t="shared" si="25"/>
        <v>30</v>
      </c>
    </row>
    <row r="834" s="191" customFormat="true" ht="17" customHeight="true" spans="1:6">
      <c r="A834" s="200">
        <v>2120107</v>
      </c>
      <c r="B834" s="200" t="s">
        <v>960</v>
      </c>
      <c r="C834" s="58">
        <v>57</v>
      </c>
      <c r="D834" s="58">
        <v>56</v>
      </c>
      <c r="E834" s="58">
        <f t="shared" si="24"/>
        <v>-1</v>
      </c>
      <c r="F834" s="26">
        <f t="shared" si="25"/>
        <v>-1.8</v>
      </c>
    </row>
    <row r="835" s="191" customFormat="true" ht="17" customHeight="true" spans="1:6">
      <c r="A835" s="200">
        <v>2120109</v>
      </c>
      <c r="B835" s="200" t="s">
        <v>961</v>
      </c>
      <c r="C835" s="58">
        <v>40</v>
      </c>
      <c r="D835" s="58">
        <v>34</v>
      </c>
      <c r="E835" s="58">
        <f t="shared" si="24"/>
        <v>-6</v>
      </c>
      <c r="F835" s="26">
        <f t="shared" si="25"/>
        <v>-15</v>
      </c>
    </row>
    <row r="836" s="191" customFormat="true" ht="17" customHeight="true" spans="1:6">
      <c r="A836" s="200">
        <v>2120110</v>
      </c>
      <c r="B836" s="200" t="s">
        <v>962</v>
      </c>
      <c r="C836" s="58">
        <v>0</v>
      </c>
      <c r="D836" s="58">
        <v>0</v>
      </c>
      <c r="E836" s="58">
        <f t="shared" ref="E836:E899" si="26">D836-C836</f>
        <v>0</v>
      </c>
      <c r="F836" s="26" t="str">
        <f t="shared" ref="F836:F899" si="27">IF(C836&lt;&gt;0,ROUND(100*(D836/C836-1),1),"")</f>
        <v/>
      </c>
    </row>
    <row r="837" s="191" customFormat="true" ht="17" customHeight="true" spans="1:6">
      <c r="A837" s="200">
        <v>2120199</v>
      </c>
      <c r="B837" s="200" t="s">
        <v>963</v>
      </c>
      <c r="C837" s="58">
        <v>188</v>
      </c>
      <c r="D837" s="58">
        <v>115</v>
      </c>
      <c r="E837" s="58">
        <f t="shared" si="26"/>
        <v>-73</v>
      </c>
      <c r="F837" s="26">
        <f t="shared" si="27"/>
        <v>-38.8</v>
      </c>
    </row>
    <row r="838" s="51" customFormat="true" spans="1:6">
      <c r="A838" s="200">
        <v>21202</v>
      </c>
      <c r="B838" s="202" t="s">
        <v>964</v>
      </c>
      <c r="C838" s="201">
        <f>C839</f>
        <v>0</v>
      </c>
      <c r="D838" s="201"/>
      <c r="E838" s="201">
        <f t="shared" si="26"/>
        <v>0</v>
      </c>
      <c r="F838" s="24" t="str">
        <f t="shared" si="27"/>
        <v/>
      </c>
    </row>
    <row r="839" s="191" customFormat="true" ht="17" customHeight="true" spans="1:6">
      <c r="A839" s="200">
        <v>2120201</v>
      </c>
      <c r="B839" s="200" t="s">
        <v>965</v>
      </c>
      <c r="C839" s="58">
        <v>0</v>
      </c>
      <c r="D839" s="58">
        <v>0</v>
      </c>
      <c r="E839" s="58">
        <f t="shared" si="26"/>
        <v>0</v>
      </c>
      <c r="F839" s="26" t="str">
        <f t="shared" si="27"/>
        <v/>
      </c>
    </row>
    <row r="840" s="51" customFormat="true" spans="1:6">
      <c r="A840" s="200">
        <v>21203</v>
      </c>
      <c r="B840" s="202" t="s">
        <v>966</v>
      </c>
      <c r="C840" s="201">
        <v>292</v>
      </c>
      <c r="D840" s="201">
        <v>2019</v>
      </c>
      <c r="E840" s="201">
        <f t="shared" si="26"/>
        <v>1727</v>
      </c>
      <c r="F840" s="24">
        <f t="shared" si="27"/>
        <v>591.4</v>
      </c>
    </row>
    <row r="841" s="191" customFormat="true" ht="17" customHeight="true" spans="1:6">
      <c r="A841" s="200">
        <v>2120303</v>
      </c>
      <c r="B841" s="200" t="s">
        <v>967</v>
      </c>
      <c r="C841" s="58">
        <v>0</v>
      </c>
      <c r="D841" s="58">
        <v>0</v>
      </c>
      <c r="E841" s="58">
        <f t="shared" si="26"/>
        <v>0</v>
      </c>
      <c r="F841" s="26" t="str">
        <f t="shared" si="27"/>
        <v/>
      </c>
    </row>
    <row r="842" s="191" customFormat="true" ht="17" customHeight="true" spans="1:6">
      <c r="A842" s="200">
        <v>2120399</v>
      </c>
      <c r="B842" s="200" t="s">
        <v>968</v>
      </c>
      <c r="C842" s="58">
        <v>292</v>
      </c>
      <c r="D842" s="58">
        <v>2019</v>
      </c>
      <c r="E842" s="58">
        <f t="shared" si="26"/>
        <v>1727</v>
      </c>
      <c r="F842" s="26">
        <f t="shared" si="27"/>
        <v>591.4</v>
      </c>
    </row>
    <row r="843" s="51" customFormat="true" spans="1:6">
      <c r="A843" s="200">
        <v>21205</v>
      </c>
      <c r="B843" s="202" t="s">
        <v>969</v>
      </c>
      <c r="C843" s="201">
        <v>740</v>
      </c>
      <c r="D843" s="201">
        <v>1371</v>
      </c>
      <c r="E843" s="201">
        <f t="shared" si="26"/>
        <v>631</v>
      </c>
      <c r="F843" s="24">
        <f t="shared" si="27"/>
        <v>85.3</v>
      </c>
    </row>
    <row r="844" s="191" customFormat="true" ht="17" customHeight="true" spans="1:6">
      <c r="A844" s="200">
        <v>2120501</v>
      </c>
      <c r="B844" s="200" t="s">
        <v>970</v>
      </c>
      <c r="C844" s="58">
        <v>740</v>
      </c>
      <c r="D844" s="58">
        <v>1371</v>
      </c>
      <c r="E844" s="58">
        <f t="shared" si="26"/>
        <v>631</v>
      </c>
      <c r="F844" s="26">
        <f t="shared" si="27"/>
        <v>85.3</v>
      </c>
    </row>
    <row r="845" s="51" customFormat="true" spans="1:6">
      <c r="A845" s="200">
        <v>21206</v>
      </c>
      <c r="B845" s="202" t="s">
        <v>971</v>
      </c>
      <c r="C845" s="201">
        <f>C846</f>
        <v>0</v>
      </c>
      <c r="D845" s="201"/>
      <c r="E845" s="201">
        <f t="shared" si="26"/>
        <v>0</v>
      </c>
      <c r="F845" s="24" t="str">
        <f t="shared" si="27"/>
        <v/>
      </c>
    </row>
    <row r="846" s="191" customFormat="true" ht="17" customHeight="true" spans="1:6">
      <c r="A846" s="200">
        <v>2120601</v>
      </c>
      <c r="B846" s="200" t="s">
        <v>972</v>
      </c>
      <c r="C846" s="58">
        <v>0</v>
      </c>
      <c r="D846" s="58">
        <v>0</v>
      </c>
      <c r="E846" s="58">
        <f t="shared" si="26"/>
        <v>0</v>
      </c>
      <c r="F846" s="26" t="str">
        <f t="shared" si="27"/>
        <v/>
      </c>
    </row>
    <row r="847" s="51" customFormat="true" spans="1:6">
      <c r="A847" s="200">
        <v>21299</v>
      </c>
      <c r="B847" s="202" t="s">
        <v>973</v>
      </c>
      <c r="C847" s="201">
        <v>6941</v>
      </c>
      <c r="D847" s="201">
        <v>917</v>
      </c>
      <c r="E847" s="201">
        <f t="shared" si="26"/>
        <v>-6024</v>
      </c>
      <c r="F847" s="24">
        <f t="shared" si="27"/>
        <v>-86.8</v>
      </c>
    </row>
    <row r="848" s="191" customFormat="true" ht="17" customHeight="true" spans="1:6">
      <c r="A848" s="200">
        <v>2129999</v>
      </c>
      <c r="B848" s="200" t="s">
        <v>974</v>
      </c>
      <c r="C848" s="58">
        <v>6941</v>
      </c>
      <c r="D848" s="58">
        <v>917</v>
      </c>
      <c r="E848" s="58">
        <f t="shared" si="26"/>
        <v>-6024</v>
      </c>
      <c r="F848" s="26">
        <f t="shared" si="27"/>
        <v>-86.8</v>
      </c>
    </row>
    <row r="849" s="51" customFormat="true" spans="1:6">
      <c r="A849" s="202">
        <v>213</v>
      </c>
      <c r="B849" s="202" t="s">
        <v>975</v>
      </c>
      <c r="C849" s="201">
        <f>SUM(C850,C876,C898,C926,C937,C944,C950,C953)</f>
        <v>38004</v>
      </c>
      <c r="D849" s="201">
        <f>SUM(D850,D876,D898,D926,D937,D944,D950,D953)</f>
        <v>56530</v>
      </c>
      <c r="E849" s="201">
        <f t="shared" si="26"/>
        <v>18526</v>
      </c>
      <c r="F849" s="24">
        <f t="shared" si="27"/>
        <v>48.7</v>
      </c>
    </row>
    <row r="850" s="51" customFormat="true" spans="1:6">
      <c r="A850" s="200">
        <v>21301</v>
      </c>
      <c r="B850" s="202" t="s">
        <v>976</v>
      </c>
      <c r="C850" s="201">
        <v>17093</v>
      </c>
      <c r="D850" s="201">
        <v>30253</v>
      </c>
      <c r="E850" s="201">
        <f t="shared" si="26"/>
        <v>13160</v>
      </c>
      <c r="F850" s="24">
        <f t="shared" si="27"/>
        <v>77</v>
      </c>
    </row>
    <row r="851" s="191" customFormat="true" ht="17" customHeight="true" spans="1:6">
      <c r="A851" s="200">
        <v>2130101</v>
      </c>
      <c r="B851" s="200" t="s">
        <v>345</v>
      </c>
      <c r="C851" s="58">
        <v>1228</v>
      </c>
      <c r="D851" s="58">
        <v>1573</v>
      </c>
      <c r="E851" s="58">
        <f t="shared" si="26"/>
        <v>345</v>
      </c>
      <c r="F851" s="26">
        <f t="shared" si="27"/>
        <v>28.1</v>
      </c>
    </row>
    <row r="852" s="191" customFormat="true" ht="17" customHeight="true" spans="1:6">
      <c r="A852" s="200">
        <v>2130102</v>
      </c>
      <c r="B852" s="200" t="s">
        <v>346</v>
      </c>
      <c r="C852" s="58">
        <v>12</v>
      </c>
      <c r="D852" s="58">
        <v>10</v>
      </c>
      <c r="E852" s="58">
        <f t="shared" si="26"/>
        <v>-2</v>
      </c>
      <c r="F852" s="26">
        <f t="shared" si="27"/>
        <v>-16.7</v>
      </c>
    </row>
    <row r="853" s="191" customFormat="true" ht="17" customHeight="true" spans="1:6">
      <c r="A853" s="200">
        <v>2130103</v>
      </c>
      <c r="B853" s="200" t="s">
        <v>347</v>
      </c>
      <c r="C853" s="58">
        <v>0</v>
      </c>
      <c r="D853" s="58">
        <v>0</v>
      </c>
      <c r="E853" s="58">
        <f t="shared" si="26"/>
        <v>0</v>
      </c>
      <c r="F853" s="26" t="str">
        <f t="shared" si="27"/>
        <v/>
      </c>
    </row>
    <row r="854" s="191" customFormat="true" ht="17" customHeight="true" spans="1:6">
      <c r="A854" s="200">
        <v>2130104</v>
      </c>
      <c r="B854" s="200" t="s">
        <v>354</v>
      </c>
      <c r="C854" s="58">
        <v>3120</v>
      </c>
      <c r="D854" s="58">
        <v>3464</v>
      </c>
      <c r="E854" s="58">
        <f t="shared" si="26"/>
        <v>344</v>
      </c>
      <c r="F854" s="26">
        <f t="shared" si="27"/>
        <v>11</v>
      </c>
    </row>
    <row r="855" s="191" customFormat="true" ht="17" customHeight="true" spans="1:6">
      <c r="A855" s="200">
        <v>2130105</v>
      </c>
      <c r="B855" s="200" t="s">
        <v>977</v>
      </c>
      <c r="C855" s="58">
        <v>0</v>
      </c>
      <c r="D855" s="58">
        <v>0</v>
      </c>
      <c r="E855" s="58">
        <f t="shared" si="26"/>
        <v>0</v>
      </c>
      <c r="F855" s="26" t="str">
        <f t="shared" si="27"/>
        <v/>
      </c>
    </row>
    <row r="856" s="191" customFormat="true" ht="17" customHeight="true" spans="1:6">
      <c r="A856" s="200">
        <v>2130106</v>
      </c>
      <c r="B856" s="200" t="s">
        <v>978</v>
      </c>
      <c r="C856" s="58">
        <v>55</v>
      </c>
      <c r="D856" s="58">
        <v>23</v>
      </c>
      <c r="E856" s="58">
        <f t="shared" si="26"/>
        <v>-32</v>
      </c>
      <c r="F856" s="26">
        <f t="shared" si="27"/>
        <v>-58.2</v>
      </c>
    </row>
    <row r="857" s="191" customFormat="true" ht="17" customHeight="true" spans="1:6">
      <c r="A857" s="200">
        <v>2130108</v>
      </c>
      <c r="B857" s="200" t="s">
        <v>979</v>
      </c>
      <c r="C857" s="58">
        <v>581</v>
      </c>
      <c r="D857" s="58">
        <v>929</v>
      </c>
      <c r="E857" s="58">
        <f t="shared" si="26"/>
        <v>348</v>
      </c>
      <c r="F857" s="26">
        <f t="shared" si="27"/>
        <v>59.9</v>
      </c>
    </row>
    <row r="858" s="191" customFormat="true" ht="17" customHeight="true" spans="1:6">
      <c r="A858" s="200">
        <v>2130109</v>
      </c>
      <c r="B858" s="200" t="s">
        <v>980</v>
      </c>
      <c r="C858" s="58">
        <v>52</v>
      </c>
      <c r="D858" s="58">
        <v>10</v>
      </c>
      <c r="E858" s="58">
        <f t="shared" si="26"/>
        <v>-42</v>
      </c>
      <c r="F858" s="26">
        <f t="shared" si="27"/>
        <v>-80.8</v>
      </c>
    </row>
    <row r="859" s="191" customFormat="true" ht="17" customHeight="true" spans="1:6">
      <c r="A859" s="200">
        <v>2130110</v>
      </c>
      <c r="B859" s="200" t="s">
        <v>981</v>
      </c>
      <c r="C859" s="58">
        <v>6</v>
      </c>
      <c r="D859" s="58">
        <v>10</v>
      </c>
      <c r="E859" s="58">
        <f t="shared" si="26"/>
        <v>4</v>
      </c>
      <c r="F859" s="26">
        <f t="shared" si="27"/>
        <v>66.7</v>
      </c>
    </row>
    <row r="860" s="191" customFormat="true" ht="17" customHeight="true" spans="1:6">
      <c r="A860" s="200">
        <v>2130111</v>
      </c>
      <c r="B860" s="200" t="s">
        <v>982</v>
      </c>
      <c r="C860" s="58">
        <v>0</v>
      </c>
      <c r="D860" s="58">
        <v>0</v>
      </c>
      <c r="E860" s="58">
        <f t="shared" si="26"/>
        <v>0</v>
      </c>
      <c r="F860" s="26" t="str">
        <f t="shared" si="27"/>
        <v/>
      </c>
    </row>
    <row r="861" s="191" customFormat="true" ht="17" customHeight="true" spans="1:6">
      <c r="A861" s="200">
        <v>2130112</v>
      </c>
      <c r="B861" s="200" t="s">
        <v>983</v>
      </c>
      <c r="C861" s="58">
        <v>0</v>
      </c>
      <c r="D861" s="58">
        <v>4</v>
      </c>
      <c r="E861" s="58">
        <f t="shared" si="26"/>
        <v>4</v>
      </c>
      <c r="F861" s="26" t="str">
        <f t="shared" si="27"/>
        <v/>
      </c>
    </row>
    <row r="862" s="191" customFormat="true" ht="17" customHeight="true" spans="1:6">
      <c r="A862" s="200">
        <v>2130114</v>
      </c>
      <c r="B862" s="200" t="s">
        <v>984</v>
      </c>
      <c r="C862" s="58">
        <v>0</v>
      </c>
      <c r="D862" s="58">
        <v>0</v>
      </c>
      <c r="E862" s="58">
        <f t="shared" si="26"/>
        <v>0</v>
      </c>
      <c r="F862" s="26" t="str">
        <f t="shared" si="27"/>
        <v/>
      </c>
    </row>
    <row r="863" s="191" customFormat="true" ht="17" customHeight="true" spans="1:6">
      <c r="A863" s="200">
        <v>2130119</v>
      </c>
      <c r="B863" s="200" t="s">
        <v>985</v>
      </c>
      <c r="C863" s="58">
        <v>0</v>
      </c>
      <c r="D863" s="58">
        <v>0</v>
      </c>
      <c r="E863" s="58">
        <f t="shared" si="26"/>
        <v>0</v>
      </c>
      <c r="F863" s="26" t="str">
        <f t="shared" si="27"/>
        <v/>
      </c>
    </row>
    <row r="864" s="191" customFormat="true" ht="17" customHeight="true" spans="1:6">
      <c r="A864" s="200">
        <v>2130120</v>
      </c>
      <c r="B864" s="200" t="s">
        <v>986</v>
      </c>
      <c r="C864" s="58">
        <v>127</v>
      </c>
      <c r="D864" s="58">
        <v>423</v>
      </c>
      <c r="E864" s="58">
        <f t="shared" si="26"/>
        <v>296</v>
      </c>
      <c r="F864" s="26">
        <f t="shared" si="27"/>
        <v>233.1</v>
      </c>
    </row>
    <row r="865" s="191" customFormat="true" ht="17" customHeight="true" spans="1:6">
      <c r="A865" s="200">
        <v>2130121</v>
      </c>
      <c r="B865" s="200" t="s">
        <v>987</v>
      </c>
      <c r="C865" s="58">
        <v>1</v>
      </c>
      <c r="D865" s="58">
        <v>4</v>
      </c>
      <c r="E865" s="58">
        <f t="shared" si="26"/>
        <v>3</v>
      </c>
      <c r="F865" s="26">
        <f t="shared" si="27"/>
        <v>300</v>
      </c>
    </row>
    <row r="866" s="191" customFormat="true" ht="17" customHeight="true" spans="1:6">
      <c r="A866" s="200">
        <v>2130122</v>
      </c>
      <c r="B866" s="200" t="s">
        <v>988</v>
      </c>
      <c r="C866" s="58">
        <v>3256</v>
      </c>
      <c r="D866" s="58">
        <v>13858</v>
      </c>
      <c r="E866" s="58">
        <f t="shared" si="26"/>
        <v>10602</v>
      </c>
      <c r="F866" s="26">
        <f t="shared" si="27"/>
        <v>325.6</v>
      </c>
    </row>
    <row r="867" s="191" customFormat="true" ht="17" customHeight="true" spans="1:6">
      <c r="A867" s="200">
        <v>2130124</v>
      </c>
      <c r="B867" s="200" t="s">
        <v>989</v>
      </c>
      <c r="C867" s="58">
        <v>243</v>
      </c>
      <c r="D867" s="58">
        <v>79</v>
      </c>
      <c r="E867" s="58">
        <f t="shared" si="26"/>
        <v>-164</v>
      </c>
      <c r="F867" s="26">
        <f t="shared" si="27"/>
        <v>-67.5</v>
      </c>
    </row>
    <row r="868" s="191" customFormat="true" ht="17" customHeight="true" spans="1:6">
      <c r="A868" s="200">
        <v>2130125</v>
      </c>
      <c r="B868" s="200" t="s">
        <v>990</v>
      </c>
      <c r="C868" s="58">
        <v>20</v>
      </c>
      <c r="D868" s="58">
        <v>0</v>
      </c>
      <c r="E868" s="58">
        <f t="shared" si="26"/>
        <v>-20</v>
      </c>
      <c r="F868" s="26">
        <f t="shared" si="27"/>
        <v>-100</v>
      </c>
    </row>
    <row r="869" s="191" customFormat="true" ht="17" customHeight="true" spans="1:6">
      <c r="A869" s="200">
        <v>2130126</v>
      </c>
      <c r="B869" s="200" t="s">
        <v>991</v>
      </c>
      <c r="C869" s="58">
        <v>0</v>
      </c>
      <c r="D869" s="58">
        <v>88</v>
      </c>
      <c r="E869" s="58">
        <f t="shared" si="26"/>
        <v>88</v>
      </c>
      <c r="F869" s="26" t="str">
        <f t="shared" si="27"/>
        <v/>
      </c>
    </row>
    <row r="870" s="191" customFormat="true" ht="17" customHeight="true" spans="1:6">
      <c r="A870" s="200">
        <v>2130135</v>
      </c>
      <c r="B870" s="200" t="s">
        <v>992</v>
      </c>
      <c r="C870" s="58">
        <v>583</v>
      </c>
      <c r="D870" s="58">
        <v>423</v>
      </c>
      <c r="E870" s="58">
        <f t="shared" si="26"/>
        <v>-160</v>
      </c>
      <c r="F870" s="26">
        <f t="shared" si="27"/>
        <v>-27.4</v>
      </c>
    </row>
    <row r="871" s="191" customFormat="true" ht="17" customHeight="true" spans="1:6">
      <c r="A871" s="200">
        <v>2130142</v>
      </c>
      <c r="B871" s="200" t="s">
        <v>993</v>
      </c>
      <c r="C871" s="58">
        <v>0</v>
      </c>
      <c r="D871" s="58">
        <v>0</v>
      </c>
      <c r="E871" s="58">
        <f t="shared" si="26"/>
        <v>0</v>
      </c>
      <c r="F871" s="26" t="str">
        <f t="shared" si="27"/>
        <v/>
      </c>
    </row>
    <row r="872" s="191" customFormat="true" ht="17" customHeight="true" spans="1:6">
      <c r="A872" s="200">
        <v>2130148</v>
      </c>
      <c r="B872" s="200" t="s">
        <v>994</v>
      </c>
      <c r="C872" s="58">
        <v>1</v>
      </c>
      <c r="D872" s="58">
        <v>8</v>
      </c>
      <c r="E872" s="58">
        <f t="shared" si="26"/>
        <v>7</v>
      </c>
      <c r="F872" s="26">
        <f t="shared" si="27"/>
        <v>700</v>
      </c>
    </row>
    <row r="873" s="191" customFormat="true" ht="17" customHeight="true" spans="1:6">
      <c r="A873" s="200">
        <v>2130152</v>
      </c>
      <c r="B873" s="200" t="s">
        <v>995</v>
      </c>
      <c r="C873" s="58">
        <v>0</v>
      </c>
      <c r="D873" s="58">
        <v>0</v>
      </c>
      <c r="E873" s="58">
        <f t="shared" si="26"/>
        <v>0</v>
      </c>
      <c r="F873" s="26" t="str">
        <f t="shared" si="27"/>
        <v/>
      </c>
    </row>
    <row r="874" s="191" customFormat="true" ht="17" customHeight="true" spans="1:6">
      <c r="A874" s="200">
        <v>2130153</v>
      </c>
      <c r="B874" s="200" t="s">
        <v>996</v>
      </c>
      <c r="C874" s="58">
        <v>5341</v>
      </c>
      <c r="D874" s="58">
        <v>3405</v>
      </c>
      <c r="E874" s="58">
        <f t="shared" si="26"/>
        <v>-1936</v>
      </c>
      <c r="F874" s="26">
        <f t="shared" si="27"/>
        <v>-36.2</v>
      </c>
    </row>
    <row r="875" s="191" customFormat="true" ht="17" customHeight="true" spans="1:6">
      <c r="A875" s="200">
        <v>2130199</v>
      </c>
      <c r="B875" s="200" t="s">
        <v>997</v>
      </c>
      <c r="C875" s="58">
        <v>2467</v>
      </c>
      <c r="D875" s="58">
        <v>5942</v>
      </c>
      <c r="E875" s="58">
        <f t="shared" si="26"/>
        <v>3475</v>
      </c>
      <c r="F875" s="26">
        <f t="shared" si="27"/>
        <v>140.9</v>
      </c>
    </row>
    <row r="876" s="51" customFormat="true" spans="1:6">
      <c r="A876" s="200">
        <v>21302</v>
      </c>
      <c r="B876" s="202" t="s">
        <v>998</v>
      </c>
      <c r="C876" s="201">
        <v>1557</v>
      </c>
      <c r="D876" s="201">
        <v>1809</v>
      </c>
      <c r="E876" s="201">
        <f t="shared" si="26"/>
        <v>252</v>
      </c>
      <c r="F876" s="24">
        <f t="shared" si="27"/>
        <v>16.2</v>
      </c>
    </row>
    <row r="877" s="191" customFormat="true" ht="17" customHeight="true" spans="1:6">
      <c r="A877" s="200">
        <v>2130201</v>
      </c>
      <c r="B877" s="200" t="s">
        <v>345</v>
      </c>
      <c r="C877" s="58">
        <v>0</v>
      </c>
      <c r="D877" s="58">
        <v>0</v>
      </c>
      <c r="E877" s="58">
        <f t="shared" si="26"/>
        <v>0</v>
      </c>
      <c r="F877" s="26" t="str">
        <f t="shared" si="27"/>
        <v/>
      </c>
    </row>
    <row r="878" s="191" customFormat="true" ht="17" customHeight="true" spans="1:6">
      <c r="A878" s="200">
        <v>2130202</v>
      </c>
      <c r="B878" s="200" t="s">
        <v>346</v>
      </c>
      <c r="C878" s="58">
        <v>0</v>
      </c>
      <c r="D878" s="58">
        <v>0</v>
      </c>
      <c r="E878" s="58">
        <f t="shared" si="26"/>
        <v>0</v>
      </c>
      <c r="F878" s="26" t="str">
        <f t="shared" si="27"/>
        <v/>
      </c>
    </row>
    <row r="879" s="191" customFormat="true" ht="17" customHeight="true" spans="1:6">
      <c r="A879" s="200">
        <v>2130203</v>
      </c>
      <c r="B879" s="200" t="s">
        <v>347</v>
      </c>
      <c r="C879" s="58">
        <v>0</v>
      </c>
      <c r="D879" s="58">
        <v>0</v>
      </c>
      <c r="E879" s="58">
        <f t="shared" si="26"/>
        <v>0</v>
      </c>
      <c r="F879" s="26" t="str">
        <f t="shared" si="27"/>
        <v/>
      </c>
    </row>
    <row r="880" s="191" customFormat="true" ht="17" customHeight="true" spans="1:6">
      <c r="A880" s="200">
        <v>2130204</v>
      </c>
      <c r="B880" s="200" t="s">
        <v>999</v>
      </c>
      <c r="C880" s="58">
        <v>467</v>
      </c>
      <c r="D880" s="58">
        <v>84</v>
      </c>
      <c r="E880" s="58">
        <f t="shared" si="26"/>
        <v>-383</v>
      </c>
      <c r="F880" s="26">
        <f t="shared" si="27"/>
        <v>-82</v>
      </c>
    </row>
    <row r="881" s="191" customFormat="true" ht="17" customHeight="true" spans="1:6">
      <c r="A881" s="200">
        <v>2130205</v>
      </c>
      <c r="B881" s="200" t="s">
        <v>1000</v>
      </c>
      <c r="C881" s="58">
        <v>0</v>
      </c>
      <c r="D881" s="58">
        <v>19</v>
      </c>
      <c r="E881" s="58">
        <f t="shared" si="26"/>
        <v>19</v>
      </c>
      <c r="F881" s="26" t="str">
        <f t="shared" si="27"/>
        <v/>
      </c>
    </row>
    <row r="882" s="191" customFormat="true" ht="17" customHeight="true" spans="1:6">
      <c r="A882" s="200">
        <v>2130206</v>
      </c>
      <c r="B882" s="200" t="s">
        <v>1001</v>
      </c>
      <c r="C882" s="58">
        <v>0</v>
      </c>
      <c r="D882" s="58">
        <v>0</v>
      </c>
      <c r="E882" s="58">
        <f t="shared" si="26"/>
        <v>0</v>
      </c>
      <c r="F882" s="26" t="str">
        <f t="shared" si="27"/>
        <v/>
      </c>
    </row>
    <row r="883" s="191" customFormat="true" ht="17" customHeight="true" spans="1:6">
      <c r="A883" s="200">
        <v>2130207</v>
      </c>
      <c r="B883" s="200" t="s">
        <v>1002</v>
      </c>
      <c r="C883" s="58">
        <v>0</v>
      </c>
      <c r="D883" s="58">
        <v>0</v>
      </c>
      <c r="E883" s="58">
        <f t="shared" si="26"/>
        <v>0</v>
      </c>
      <c r="F883" s="26" t="str">
        <f t="shared" si="27"/>
        <v/>
      </c>
    </row>
    <row r="884" s="191" customFormat="true" ht="17" customHeight="true" spans="1:6">
      <c r="A884" s="200">
        <v>2130209</v>
      </c>
      <c r="B884" s="200" t="s">
        <v>1003</v>
      </c>
      <c r="C884" s="58">
        <v>903</v>
      </c>
      <c r="D884" s="58">
        <v>636</v>
      </c>
      <c r="E884" s="58">
        <f t="shared" si="26"/>
        <v>-267</v>
      </c>
      <c r="F884" s="26">
        <f t="shared" si="27"/>
        <v>-29.6</v>
      </c>
    </row>
    <row r="885" s="191" customFormat="true" ht="17" customHeight="true" spans="1:6">
      <c r="A885" s="200">
        <v>2130211</v>
      </c>
      <c r="B885" s="200" t="s">
        <v>1004</v>
      </c>
      <c r="C885" s="58">
        <v>0</v>
      </c>
      <c r="D885" s="58">
        <v>0</v>
      </c>
      <c r="E885" s="58">
        <f t="shared" si="26"/>
        <v>0</v>
      </c>
      <c r="F885" s="26" t="str">
        <f t="shared" si="27"/>
        <v/>
      </c>
    </row>
    <row r="886" s="191" customFormat="true" ht="17" customHeight="true" spans="1:6">
      <c r="A886" s="200">
        <v>2130212</v>
      </c>
      <c r="B886" s="200" t="s">
        <v>1005</v>
      </c>
      <c r="C886" s="58">
        <v>0</v>
      </c>
      <c r="D886" s="58">
        <v>0</v>
      </c>
      <c r="E886" s="58">
        <f t="shared" si="26"/>
        <v>0</v>
      </c>
      <c r="F886" s="26" t="str">
        <f t="shared" si="27"/>
        <v/>
      </c>
    </row>
    <row r="887" s="191" customFormat="true" ht="17" customHeight="true" spans="1:6">
      <c r="A887" s="200">
        <v>2130213</v>
      </c>
      <c r="B887" s="200" t="s">
        <v>1006</v>
      </c>
      <c r="C887" s="58">
        <v>0</v>
      </c>
      <c r="D887" s="58">
        <v>0</v>
      </c>
      <c r="E887" s="58">
        <f t="shared" si="26"/>
        <v>0</v>
      </c>
      <c r="F887" s="26" t="str">
        <f t="shared" si="27"/>
        <v/>
      </c>
    </row>
    <row r="888" s="191" customFormat="true" ht="17" customHeight="true" spans="1:6">
      <c r="A888" s="200">
        <v>2130217</v>
      </c>
      <c r="B888" s="200" t="s">
        <v>1007</v>
      </c>
      <c r="C888" s="58">
        <v>0</v>
      </c>
      <c r="D888" s="58">
        <v>0</v>
      </c>
      <c r="E888" s="58">
        <f t="shared" si="26"/>
        <v>0</v>
      </c>
      <c r="F888" s="26" t="str">
        <f t="shared" si="27"/>
        <v/>
      </c>
    </row>
    <row r="889" s="191" customFormat="true" ht="17" customHeight="true" spans="1:6">
      <c r="A889" s="200">
        <v>2130220</v>
      </c>
      <c r="B889" s="200" t="s">
        <v>1008</v>
      </c>
      <c r="C889" s="58">
        <v>0</v>
      </c>
      <c r="D889" s="58">
        <v>0</v>
      </c>
      <c r="E889" s="58">
        <f t="shared" si="26"/>
        <v>0</v>
      </c>
      <c r="F889" s="26" t="str">
        <f t="shared" si="27"/>
        <v/>
      </c>
    </row>
    <row r="890" s="191" customFormat="true" ht="17" customHeight="true" spans="1:6">
      <c r="A890" s="200">
        <v>2130221</v>
      </c>
      <c r="B890" s="200" t="s">
        <v>1009</v>
      </c>
      <c r="C890" s="58">
        <v>0</v>
      </c>
      <c r="D890" s="58">
        <v>0</v>
      </c>
      <c r="E890" s="58">
        <f t="shared" si="26"/>
        <v>0</v>
      </c>
      <c r="F890" s="26" t="str">
        <f t="shared" si="27"/>
        <v/>
      </c>
    </row>
    <row r="891" s="191" customFormat="true" ht="17" customHeight="true" spans="1:6">
      <c r="A891" s="200">
        <v>2130223</v>
      </c>
      <c r="B891" s="200" t="s">
        <v>1010</v>
      </c>
      <c r="C891" s="58">
        <v>0</v>
      </c>
      <c r="D891" s="58">
        <v>0</v>
      </c>
      <c r="E891" s="58">
        <f t="shared" si="26"/>
        <v>0</v>
      </c>
      <c r="F891" s="26" t="str">
        <f t="shared" si="27"/>
        <v/>
      </c>
    </row>
    <row r="892" s="191" customFormat="true" ht="17" customHeight="true" spans="1:6">
      <c r="A892" s="200">
        <v>2130226</v>
      </c>
      <c r="B892" s="200" t="s">
        <v>1011</v>
      </c>
      <c r="C892" s="58">
        <v>0</v>
      </c>
      <c r="D892" s="58">
        <v>0</v>
      </c>
      <c r="E892" s="58">
        <f t="shared" si="26"/>
        <v>0</v>
      </c>
      <c r="F892" s="26" t="str">
        <f t="shared" si="27"/>
        <v/>
      </c>
    </row>
    <row r="893" s="191" customFormat="true" ht="17" customHeight="true" spans="1:6">
      <c r="A893" s="200">
        <v>2130227</v>
      </c>
      <c r="B893" s="200" t="s">
        <v>1012</v>
      </c>
      <c r="C893" s="58">
        <v>0</v>
      </c>
      <c r="D893" s="58">
        <v>0</v>
      </c>
      <c r="E893" s="58">
        <f t="shared" si="26"/>
        <v>0</v>
      </c>
      <c r="F893" s="26" t="str">
        <f t="shared" si="27"/>
        <v/>
      </c>
    </row>
    <row r="894" s="191" customFormat="true" ht="17.25" customHeight="true" spans="1:6">
      <c r="A894" s="200">
        <v>2130234</v>
      </c>
      <c r="B894" s="200" t="s">
        <v>1013</v>
      </c>
      <c r="C894" s="58">
        <v>105</v>
      </c>
      <c r="D894" s="58">
        <v>0</v>
      </c>
      <c r="E894" s="58">
        <f t="shared" si="26"/>
        <v>-105</v>
      </c>
      <c r="F894" s="26">
        <f t="shared" si="27"/>
        <v>-100</v>
      </c>
    </row>
    <row r="895" s="191" customFormat="true" ht="17" customHeight="true" spans="1:6">
      <c r="A895" s="200">
        <v>2130236</v>
      </c>
      <c r="B895" s="200" t="s">
        <v>1014</v>
      </c>
      <c r="C895" s="58">
        <v>0</v>
      </c>
      <c r="D895" s="58">
        <v>0</v>
      </c>
      <c r="E895" s="58">
        <f t="shared" si="26"/>
        <v>0</v>
      </c>
      <c r="F895" s="26" t="str">
        <f t="shared" si="27"/>
        <v/>
      </c>
    </row>
    <row r="896" s="191" customFormat="true" ht="17" customHeight="true" spans="1:6">
      <c r="A896" s="200">
        <v>2130237</v>
      </c>
      <c r="B896" s="200" t="s">
        <v>983</v>
      </c>
      <c r="C896" s="58">
        <v>0</v>
      </c>
      <c r="D896" s="58">
        <v>0</v>
      </c>
      <c r="E896" s="58">
        <f t="shared" si="26"/>
        <v>0</v>
      </c>
      <c r="F896" s="26" t="str">
        <f t="shared" si="27"/>
        <v/>
      </c>
    </row>
    <row r="897" s="191" customFormat="true" ht="17" customHeight="true" spans="1:6">
      <c r="A897" s="200">
        <v>2130299</v>
      </c>
      <c r="B897" s="200" t="s">
        <v>1015</v>
      </c>
      <c r="C897" s="58">
        <v>82</v>
      </c>
      <c r="D897" s="58">
        <v>1070</v>
      </c>
      <c r="E897" s="58">
        <f t="shared" si="26"/>
        <v>988</v>
      </c>
      <c r="F897" s="26">
        <f t="shared" si="27"/>
        <v>1204.9</v>
      </c>
    </row>
    <row r="898" s="51" customFormat="true" spans="1:6">
      <c r="A898" s="200">
        <v>21303</v>
      </c>
      <c r="B898" s="202" t="s">
        <v>1016</v>
      </c>
      <c r="C898" s="201">
        <v>5207</v>
      </c>
      <c r="D898" s="201">
        <v>5481</v>
      </c>
      <c r="E898" s="201">
        <f t="shared" si="26"/>
        <v>274</v>
      </c>
      <c r="F898" s="24">
        <f t="shared" si="27"/>
        <v>5.3</v>
      </c>
    </row>
    <row r="899" s="191" customFormat="true" ht="17" customHeight="true" spans="1:6">
      <c r="A899" s="200">
        <v>2130301</v>
      </c>
      <c r="B899" s="200" t="s">
        <v>345</v>
      </c>
      <c r="C899" s="58">
        <v>426</v>
      </c>
      <c r="D899" s="58">
        <v>562</v>
      </c>
      <c r="E899" s="58">
        <f t="shared" si="26"/>
        <v>136</v>
      </c>
      <c r="F899" s="26">
        <f t="shared" si="27"/>
        <v>31.9</v>
      </c>
    </row>
    <row r="900" s="191" customFormat="true" ht="17" customHeight="true" spans="1:6">
      <c r="A900" s="200">
        <v>2130302</v>
      </c>
      <c r="B900" s="200" t="s">
        <v>346</v>
      </c>
      <c r="C900" s="58">
        <v>0</v>
      </c>
      <c r="D900" s="58">
        <v>0</v>
      </c>
      <c r="E900" s="58">
        <f t="shared" ref="E900:E963" si="28">D900-C900</f>
        <v>0</v>
      </c>
      <c r="F900" s="26" t="str">
        <f t="shared" ref="F900:F963" si="29">IF(C900&lt;&gt;0,ROUND(100*(D900/C900-1),1),"")</f>
        <v/>
      </c>
    </row>
    <row r="901" s="191" customFormat="true" ht="17" customHeight="true" spans="1:6">
      <c r="A901" s="200">
        <v>2130303</v>
      </c>
      <c r="B901" s="200" t="s">
        <v>347</v>
      </c>
      <c r="C901" s="58">
        <v>0</v>
      </c>
      <c r="D901" s="58">
        <v>0</v>
      </c>
      <c r="E901" s="58">
        <f t="shared" si="28"/>
        <v>0</v>
      </c>
      <c r="F901" s="26" t="str">
        <f t="shared" si="29"/>
        <v/>
      </c>
    </row>
    <row r="902" s="191" customFormat="true" ht="17" customHeight="true" spans="1:6">
      <c r="A902" s="200">
        <v>2130304</v>
      </c>
      <c r="B902" s="200" t="s">
        <v>1017</v>
      </c>
      <c r="C902" s="58">
        <v>0</v>
      </c>
      <c r="D902" s="58">
        <v>0</v>
      </c>
      <c r="E902" s="58">
        <f t="shared" si="28"/>
        <v>0</v>
      </c>
      <c r="F902" s="26" t="str">
        <f t="shared" si="29"/>
        <v/>
      </c>
    </row>
    <row r="903" s="191" customFormat="true" ht="17" customHeight="true" spans="1:6">
      <c r="A903" s="200">
        <v>2130305</v>
      </c>
      <c r="B903" s="200" t="s">
        <v>1018</v>
      </c>
      <c r="C903" s="58">
        <v>1186</v>
      </c>
      <c r="D903" s="58">
        <v>1114</v>
      </c>
      <c r="E903" s="58">
        <f t="shared" si="28"/>
        <v>-72</v>
      </c>
      <c r="F903" s="26">
        <f t="shared" si="29"/>
        <v>-6.1</v>
      </c>
    </row>
    <row r="904" s="191" customFormat="true" ht="17" customHeight="true" spans="1:6">
      <c r="A904" s="200">
        <v>2130306</v>
      </c>
      <c r="B904" s="200" t="s">
        <v>1019</v>
      </c>
      <c r="C904" s="58">
        <v>686</v>
      </c>
      <c r="D904" s="58">
        <v>957</v>
      </c>
      <c r="E904" s="58">
        <f t="shared" si="28"/>
        <v>271</v>
      </c>
      <c r="F904" s="26">
        <f t="shared" si="29"/>
        <v>39.5</v>
      </c>
    </row>
    <row r="905" s="191" customFormat="true" ht="17" customHeight="true" spans="1:6">
      <c r="A905" s="200">
        <v>2130307</v>
      </c>
      <c r="B905" s="200" t="s">
        <v>1020</v>
      </c>
      <c r="C905" s="58">
        <v>0</v>
      </c>
      <c r="D905" s="58">
        <v>0</v>
      </c>
      <c r="E905" s="58">
        <f t="shared" si="28"/>
        <v>0</v>
      </c>
      <c r="F905" s="26" t="str">
        <f t="shared" si="29"/>
        <v/>
      </c>
    </row>
    <row r="906" s="191" customFormat="true" ht="17" customHeight="true" spans="1:6">
      <c r="A906" s="200">
        <v>2130308</v>
      </c>
      <c r="B906" s="200" t="s">
        <v>1021</v>
      </c>
      <c r="C906" s="58">
        <v>0</v>
      </c>
      <c r="D906" s="58">
        <v>60</v>
      </c>
      <c r="E906" s="58">
        <f t="shared" si="28"/>
        <v>60</v>
      </c>
      <c r="F906" s="26" t="str">
        <f t="shared" si="29"/>
        <v/>
      </c>
    </row>
    <row r="907" s="191" customFormat="true" ht="17" customHeight="true" spans="1:6">
      <c r="A907" s="200">
        <v>2130309</v>
      </c>
      <c r="B907" s="200" t="s">
        <v>1022</v>
      </c>
      <c r="C907" s="58">
        <v>0</v>
      </c>
      <c r="D907" s="58">
        <v>0</v>
      </c>
      <c r="E907" s="58">
        <f t="shared" si="28"/>
        <v>0</v>
      </c>
      <c r="F907" s="26" t="str">
        <f t="shared" si="29"/>
        <v/>
      </c>
    </row>
    <row r="908" s="191" customFormat="true" ht="17" customHeight="true" spans="1:6">
      <c r="A908" s="200">
        <v>2130310</v>
      </c>
      <c r="B908" s="200" t="s">
        <v>1023</v>
      </c>
      <c r="C908" s="58">
        <v>418</v>
      </c>
      <c r="D908" s="58">
        <v>63</v>
      </c>
      <c r="E908" s="58">
        <f t="shared" si="28"/>
        <v>-355</v>
      </c>
      <c r="F908" s="26">
        <f t="shared" si="29"/>
        <v>-84.9</v>
      </c>
    </row>
    <row r="909" s="191" customFormat="true" ht="17" customHeight="true" spans="1:6">
      <c r="A909" s="200">
        <v>2130311</v>
      </c>
      <c r="B909" s="200" t="s">
        <v>1024</v>
      </c>
      <c r="C909" s="58">
        <v>0</v>
      </c>
      <c r="D909" s="58">
        <v>10</v>
      </c>
      <c r="E909" s="58">
        <f t="shared" si="28"/>
        <v>10</v>
      </c>
      <c r="F909" s="26" t="str">
        <f t="shared" si="29"/>
        <v/>
      </c>
    </row>
    <row r="910" s="191" customFormat="true" ht="17" customHeight="true" spans="1:6">
      <c r="A910" s="200">
        <v>2130312</v>
      </c>
      <c r="B910" s="200" t="s">
        <v>1025</v>
      </c>
      <c r="C910" s="58">
        <v>0</v>
      </c>
      <c r="D910" s="58">
        <v>0</v>
      </c>
      <c r="E910" s="58">
        <f t="shared" si="28"/>
        <v>0</v>
      </c>
      <c r="F910" s="26" t="str">
        <f t="shared" si="29"/>
        <v/>
      </c>
    </row>
    <row r="911" s="191" customFormat="true" ht="17" customHeight="true" spans="1:6">
      <c r="A911" s="200">
        <v>2130313</v>
      </c>
      <c r="B911" s="200" t="s">
        <v>1026</v>
      </c>
      <c r="C911" s="58">
        <v>0</v>
      </c>
      <c r="D911" s="58">
        <v>0</v>
      </c>
      <c r="E911" s="58">
        <f t="shared" si="28"/>
        <v>0</v>
      </c>
      <c r="F911" s="26" t="str">
        <f t="shared" si="29"/>
        <v/>
      </c>
    </row>
    <row r="912" s="191" customFormat="true" ht="17" customHeight="true" spans="1:6">
      <c r="A912" s="200">
        <v>2130314</v>
      </c>
      <c r="B912" s="200" t="s">
        <v>1027</v>
      </c>
      <c r="C912" s="58">
        <v>116</v>
      </c>
      <c r="D912" s="58">
        <v>202</v>
      </c>
      <c r="E912" s="58">
        <f t="shared" si="28"/>
        <v>86</v>
      </c>
      <c r="F912" s="26">
        <f t="shared" si="29"/>
        <v>74.1</v>
      </c>
    </row>
    <row r="913" s="191" customFormat="true" ht="17" customHeight="true" spans="1:6">
      <c r="A913" s="200">
        <v>2130315</v>
      </c>
      <c r="B913" s="200" t="s">
        <v>1028</v>
      </c>
      <c r="C913" s="58">
        <v>40</v>
      </c>
      <c r="D913" s="58">
        <v>5</v>
      </c>
      <c r="E913" s="58">
        <f t="shared" si="28"/>
        <v>-35</v>
      </c>
      <c r="F913" s="26">
        <f t="shared" si="29"/>
        <v>-87.5</v>
      </c>
    </row>
    <row r="914" s="191" customFormat="true" ht="17" customHeight="true" spans="1:6">
      <c r="A914" s="200">
        <v>2130316</v>
      </c>
      <c r="B914" s="200" t="s">
        <v>1029</v>
      </c>
      <c r="C914" s="58">
        <v>813</v>
      </c>
      <c r="D914" s="58">
        <v>224</v>
      </c>
      <c r="E914" s="58">
        <f t="shared" si="28"/>
        <v>-589</v>
      </c>
      <c r="F914" s="26">
        <f t="shared" si="29"/>
        <v>-72.4</v>
      </c>
    </row>
    <row r="915" s="191" customFormat="true" ht="17" customHeight="true" spans="1:6">
      <c r="A915" s="200">
        <v>2130317</v>
      </c>
      <c r="B915" s="200" t="s">
        <v>1030</v>
      </c>
      <c r="C915" s="58">
        <v>187</v>
      </c>
      <c r="D915" s="58">
        <v>246</v>
      </c>
      <c r="E915" s="58">
        <f t="shared" si="28"/>
        <v>59</v>
      </c>
      <c r="F915" s="26">
        <f t="shared" si="29"/>
        <v>31.6</v>
      </c>
    </row>
    <row r="916" s="191" customFormat="true" ht="17" customHeight="true" spans="1:6">
      <c r="A916" s="200">
        <v>2130318</v>
      </c>
      <c r="B916" s="200" t="s">
        <v>1031</v>
      </c>
      <c r="C916" s="58">
        <v>0</v>
      </c>
      <c r="D916" s="58">
        <v>0</v>
      </c>
      <c r="E916" s="58">
        <f t="shared" si="28"/>
        <v>0</v>
      </c>
      <c r="F916" s="26" t="str">
        <f t="shared" si="29"/>
        <v/>
      </c>
    </row>
    <row r="917" s="191" customFormat="true" ht="17" customHeight="true" spans="1:6">
      <c r="A917" s="200">
        <v>2130319</v>
      </c>
      <c r="B917" s="200" t="s">
        <v>1032</v>
      </c>
      <c r="C917" s="58">
        <v>44</v>
      </c>
      <c r="D917" s="58">
        <v>54</v>
      </c>
      <c r="E917" s="58">
        <f t="shared" si="28"/>
        <v>10</v>
      </c>
      <c r="F917" s="26">
        <f t="shared" si="29"/>
        <v>22.7</v>
      </c>
    </row>
    <row r="918" s="191" customFormat="true" ht="17" customHeight="true" spans="1:6">
      <c r="A918" s="200">
        <v>2130321</v>
      </c>
      <c r="B918" s="200" t="s">
        <v>1033</v>
      </c>
      <c r="C918" s="58">
        <v>464</v>
      </c>
      <c r="D918" s="58">
        <v>430</v>
      </c>
      <c r="E918" s="58">
        <f t="shared" si="28"/>
        <v>-34</v>
      </c>
      <c r="F918" s="26">
        <f t="shared" si="29"/>
        <v>-7.3</v>
      </c>
    </row>
    <row r="919" s="191" customFormat="true" ht="17" customHeight="true" spans="1:6">
      <c r="A919" s="200">
        <v>2130322</v>
      </c>
      <c r="B919" s="200" t="s">
        <v>1034</v>
      </c>
      <c r="C919" s="58">
        <v>0</v>
      </c>
      <c r="D919" s="58">
        <v>0</v>
      </c>
      <c r="E919" s="58">
        <f t="shared" si="28"/>
        <v>0</v>
      </c>
      <c r="F919" s="26" t="str">
        <f t="shared" si="29"/>
        <v/>
      </c>
    </row>
    <row r="920" s="191" customFormat="true" ht="17" customHeight="true" spans="1:6">
      <c r="A920" s="200">
        <v>2130333</v>
      </c>
      <c r="B920" s="200" t="s">
        <v>1010</v>
      </c>
      <c r="C920" s="58">
        <v>0</v>
      </c>
      <c r="D920" s="58">
        <v>0</v>
      </c>
      <c r="E920" s="58">
        <f t="shared" si="28"/>
        <v>0</v>
      </c>
      <c r="F920" s="26" t="str">
        <f t="shared" si="29"/>
        <v/>
      </c>
    </row>
    <row r="921" s="191" customFormat="true" ht="17" customHeight="true" spans="1:6">
      <c r="A921" s="200">
        <v>2130334</v>
      </c>
      <c r="B921" s="200" t="s">
        <v>1035</v>
      </c>
      <c r="C921" s="58">
        <v>39</v>
      </c>
      <c r="D921" s="58">
        <v>459</v>
      </c>
      <c r="E921" s="58">
        <f t="shared" si="28"/>
        <v>420</v>
      </c>
      <c r="F921" s="26">
        <f t="shared" si="29"/>
        <v>1076.9</v>
      </c>
    </row>
    <row r="922" s="191" customFormat="true" ht="17" customHeight="true" spans="1:6">
      <c r="A922" s="200">
        <v>2130335</v>
      </c>
      <c r="B922" s="200" t="s">
        <v>1036</v>
      </c>
      <c r="C922" s="58">
        <v>541</v>
      </c>
      <c r="D922" s="58">
        <v>132</v>
      </c>
      <c r="E922" s="58">
        <f t="shared" si="28"/>
        <v>-409</v>
      </c>
      <c r="F922" s="26">
        <f t="shared" si="29"/>
        <v>-75.6</v>
      </c>
    </row>
    <row r="923" s="191" customFormat="true" ht="17" customHeight="true" spans="1:6">
      <c r="A923" s="200">
        <v>2130336</v>
      </c>
      <c r="B923" s="200" t="s">
        <v>1037</v>
      </c>
      <c r="C923" s="58">
        <v>0</v>
      </c>
      <c r="D923" s="58">
        <v>0</v>
      </c>
      <c r="E923" s="58">
        <f t="shared" si="28"/>
        <v>0</v>
      </c>
      <c r="F923" s="26" t="str">
        <f t="shared" si="29"/>
        <v/>
      </c>
    </row>
    <row r="924" s="191" customFormat="true" ht="17" customHeight="true" spans="1:6">
      <c r="A924" s="200">
        <v>2130337</v>
      </c>
      <c r="B924" s="200" t="s">
        <v>1038</v>
      </c>
      <c r="C924" s="58">
        <v>0</v>
      </c>
      <c r="D924" s="58">
        <v>0</v>
      </c>
      <c r="E924" s="58">
        <f t="shared" si="28"/>
        <v>0</v>
      </c>
      <c r="F924" s="26" t="str">
        <f t="shared" si="29"/>
        <v/>
      </c>
    </row>
    <row r="925" s="191" customFormat="true" ht="17" customHeight="true" spans="1:6">
      <c r="A925" s="200">
        <v>2130399</v>
      </c>
      <c r="B925" s="200" t="s">
        <v>1039</v>
      </c>
      <c r="C925" s="58">
        <v>247</v>
      </c>
      <c r="D925" s="58">
        <v>963</v>
      </c>
      <c r="E925" s="58">
        <f t="shared" si="28"/>
        <v>716</v>
      </c>
      <c r="F925" s="26">
        <f t="shared" si="29"/>
        <v>289.9</v>
      </c>
    </row>
    <row r="926" s="51" customFormat="true" spans="1:6">
      <c r="A926" s="200">
        <v>21305</v>
      </c>
      <c r="B926" s="202" t="s">
        <v>1040</v>
      </c>
      <c r="C926" s="201">
        <v>12374</v>
      </c>
      <c r="D926" s="201">
        <v>14693</v>
      </c>
      <c r="E926" s="201">
        <f t="shared" si="28"/>
        <v>2319</v>
      </c>
      <c r="F926" s="24">
        <f t="shared" si="29"/>
        <v>18.7</v>
      </c>
    </row>
    <row r="927" s="191" customFormat="true" ht="17" customHeight="true" spans="1:6">
      <c r="A927" s="200">
        <v>2130501</v>
      </c>
      <c r="B927" s="200" t="s">
        <v>345</v>
      </c>
      <c r="C927" s="58">
        <v>152</v>
      </c>
      <c r="D927" s="58">
        <v>481</v>
      </c>
      <c r="E927" s="58">
        <f t="shared" si="28"/>
        <v>329</v>
      </c>
      <c r="F927" s="26">
        <f t="shared" si="29"/>
        <v>216.4</v>
      </c>
    </row>
    <row r="928" s="191" customFormat="true" ht="17" customHeight="true" spans="1:6">
      <c r="A928" s="200">
        <v>2130502</v>
      </c>
      <c r="B928" s="200" t="s">
        <v>346</v>
      </c>
      <c r="C928" s="58">
        <v>0</v>
      </c>
      <c r="D928" s="58">
        <v>0</v>
      </c>
      <c r="E928" s="58">
        <f t="shared" si="28"/>
        <v>0</v>
      </c>
      <c r="F928" s="26" t="str">
        <f t="shared" si="29"/>
        <v/>
      </c>
    </row>
    <row r="929" s="191" customFormat="true" ht="17" customHeight="true" spans="1:6">
      <c r="A929" s="200">
        <v>2130503</v>
      </c>
      <c r="B929" s="200" t="s">
        <v>347</v>
      </c>
      <c r="C929" s="58">
        <v>0</v>
      </c>
      <c r="D929" s="58">
        <v>0</v>
      </c>
      <c r="E929" s="58">
        <f t="shared" si="28"/>
        <v>0</v>
      </c>
      <c r="F929" s="26" t="str">
        <f t="shared" si="29"/>
        <v/>
      </c>
    </row>
    <row r="930" s="191" customFormat="true" ht="17" customHeight="true" spans="1:6">
      <c r="A930" s="200">
        <v>2130504</v>
      </c>
      <c r="B930" s="200" t="s">
        <v>1041</v>
      </c>
      <c r="C930" s="58">
        <v>3757</v>
      </c>
      <c r="D930" s="58">
        <v>6919</v>
      </c>
      <c r="E930" s="58">
        <f t="shared" si="28"/>
        <v>3162</v>
      </c>
      <c r="F930" s="26">
        <f t="shared" si="29"/>
        <v>84.2</v>
      </c>
    </row>
    <row r="931" s="191" customFormat="true" ht="17" customHeight="true" spans="1:6">
      <c r="A931" s="200">
        <v>2130505</v>
      </c>
      <c r="B931" s="200" t="s">
        <v>1042</v>
      </c>
      <c r="C931" s="58">
        <v>161</v>
      </c>
      <c r="D931" s="58">
        <v>2782</v>
      </c>
      <c r="E931" s="58">
        <f t="shared" si="28"/>
        <v>2621</v>
      </c>
      <c r="F931" s="26">
        <f t="shared" si="29"/>
        <v>1628</v>
      </c>
    </row>
    <row r="932" s="191" customFormat="true" ht="17" customHeight="true" spans="1:6">
      <c r="A932" s="200">
        <v>2130506</v>
      </c>
      <c r="B932" s="200" t="s">
        <v>1043</v>
      </c>
      <c r="C932" s="58">
        <v>240</v>
      </c>
      <c r="D932" s="58">
        <v>253</v>
      </c>
      <c r="E932" s="58">
        <f t="shared" si="28"/>
        <v>13</v>
      </c>
      <c r="F932" s="26">
        <f t="shared" si="29"/>
        <v>5.4</v>
      </c>
    </row>
    <row r="933" s="191" customFormat="true" ht="17" customHeight="true" spans="1:6">
      <c r="A933" s="200">
        <v>2130507</v>
      </c>
      <c r="B933" s="200" t="s">
        <v>1044</v>
      </c>
      <c r="C933" s="58">
        <v>473</v>
      </c>
      <c r="D933" s="58">
        <v>467</v>
      </c>
      <c r="E933" s="58">
        <f t="shared" si="28"/>
        <v>-6</v>
      </c>
      <c r="F933" s="26">
        <f t="shared" si="29"/>
        <v>-1.3</v>
      </c>
    </row>
    <row r="934" s="191" customFormat="true" ht="17" customHeight="true" spans="1:6">
      <c r="A934" s="200">
        <v>2130508</v>
      </c>
      <c r="B934" s="200" t="s">
        <v>1045</v>
      </c>
      <c r="C934" s="58">
        <v>0</v>
      </c>
      <c r="D934" s="58">
        <v>0</v>
      </c>
      <c r="E934" s="58">
        <f t="shared" si="28"/>
        <v>0</v>
      </c>
      <c r="F934" s="26" t="str">
        <f t="shared" si="29"/>
        <v/>
      </c>
    </row>
    <row r="935" s="191" customFormat="true" ht="17" customHeight="true" spans="1:6">
      <c r="A935" s="200">
        <v>2130550</v>
      </c>
      <c r="B935" s="200" t="s">
        <v>354</v>
      </c>
      <c r="C935" s="58">
        <v>123</v>
      </c>
      <c r="D935" s="58">
        <v>67</v>
      </c>
      <c r="E935" s="58">
        <f t="shared" si="28"/>
        <v>-56</v>
      </c>
      <c r="F935" s="26">
        <f t="shared" si="29"/>
        <v>-45.5</v>
      </c>
    </row>
    <row r="936" s="191" customFormat="true" ht="17" customHeight="true" spans="1:6">
      <c r="A936" s="200">
        <v>2130599</v>
      </c>
      <c r="B936" s="200" t="s">
        <v>1046</v>
      </c>
      <c r="C936" s="58">
        <v>7468</v>
      </c>
      <c r="D936" s="58">
        <v>3724</v>
      </c>
      <c r="E936" s="58">
        <f t="shared" si="28"/>
        <v>-3744</v>
      </c>
      <c r="F936" s="26">
        <f t="shared" si="29"/>
        <v>-50.1</v>
      </c>
    </row>
    <row r="937" s="51" customFormat="true" spans="1:6">
      <c r="A937" s="200">
        <v>21307</v>
      </c>
      <c r="B937" s="202" t="s">
        <v>1047</v>
      </c>
      <c r="C937" s="201">
        <v>681</v>
      </c>
      <c r="D937" s="201">
        <v>2744</v>
      </c>
      <c r="E937" s="201">
        <f t="shared" si="28"/>
        <v>2063</v>
      </c>
      <c r="F937" s="24">
        <f t="shared" si="29"/>
        <v>302.9</v>
      </c>
    </row>
    <row r="938" s="191" customFormat="true" ht="17" customHeight="true" spans="1:6">
      <c r="A938" s="200">
        <v>2130701</v>
      </c>
      <c r="B938" s="200" t="s">
        <v>1048</v>
      </c>
      <c r="C938" s="58">
        <v>502</v>
      </c>
      <c r="D938" s="58">
        <v>2223</v>
      </c>
      <c r="E938" s="58">
        <f t="shared" si="28"/>
        <v>1721</v>
      </c>
      <c r="F938" s="26">
        <f t="shared" si="29"/>
        <v>342.8</v>
      </c>
    </row>
    <row r="939" s="191" customFormat="true" ht="17" customHeight="true" spans="1:6">
      <c r="A939" s="200">
        <v>2130704</v>
      </c>
      <c r="B939" s="200" t="s">
        <v>1049</v>
      </c>
      <c r="C939" s="58">
        <v>0</v>
      </c>
      <c r="D939" s="58">
        <v>0</v>
      </c>
      <c r="E939" s="58">
        <f t="shared" si="28"/>
        <v>0</v>
      </c>
      <c r="F939" s="26" t="str">
        <f t="shared" si="29"/>
        <v/>
      </c>
    </row>
    <row r="940" s="191" customFormat="true" ht="17" customHeight="true" spans="1:6">
      <c r="A940" s="200">
        <v>2130705</v>
      </c>
      <c r="B940" s="200" t="s">
        <v>1050</v>
      </c>
      <c r="C940" s="58">
        <v>0</v>
      </c>
      <c r="D940" s="58">
        <v>0</v>
      </c>
      <c r="E940" s="58">
        <f t="shared" si="28"/>
        <v>0</v>
      </c>
      <c r="F940" s="26" t="str">
        <f t="shared" si="29"/>
        <v/>
      </c>
    </row>
    <row r="941" s="191" customFormat="true" ht="17" customHeight="true" spans="1:6">
      <c r="A941" s="200">
        <v>2130706</v>
      </c>
      <c r="B941" s="200" t="s">
        <v>1051</v>
      </c>
      <c r="C941" s="58">
        <v>163</v>
      </c>
      <c r="D941" s="58">
        <v>411</v>
      </c>
      <c r="E941" s="58">
        <f t="shared" si="28"/>
        <v>248</v>
      </c>
      <c r="F941" s="26">
        <f t="shared" si="29"/>
        <v>152.1</v>
      </c>
    </row>
    <row r="942" s="191" customFormat="true" ht="17" customHeight="true" spans="1:6">
      <c r="A942" s="200">
        <v>2130707</v>
      </c>
      <c r="B942" s="200" t="s">
        <v>1052</v>
      </c>
      <c r="C942" s="58">
        <v>6</v>
      </c>
      <c r="D942" s="58">
        <v>90</v>
      </c>
      <c r="E942" s="58">
        <f t="shared" si="28"/>
        <v>84</v>
      </c>
      <c r="F942" s="26">
        <f t="shared" si="29"/>
        <v>1400</v>
      </c>
    </row>
    <row r="943" s="191" customFormat="true" ht="17" customHeight="true" spans="1:6">
      <c r="A943" s="200">
        <v>2130799</v>
      </c>
      <c r="B943" s="200" t="s">
        <v>1053</v>
      </c>
      <c r="C943" s="58">
        <v>10</v>
      </c>
      <c r="D943" s="58">
        <v>20</v>
      </c>
      <c r="E943" s="58">
        <f t="shared" si="28"/>
        <v>10</v>
      </c>
      <c r="F943" s="26">
        <f t="shared" si="29"/>
        <v>100</v>
      </c>
    </row>
    <row r="944" s="51" customFormat="true" spans="1:6">
      <c r="A944" s="200">
        <v>21308</v>
      </c>
      <c r="B944" s="202" t="s">
        <v>1054</v>
      </c>
      <c r="C944" s="201">
        <v>964</v>
      </c>
      <c r="D944" s="201">
        <v>1228</v>
      </c>
      <c r="E944" s="201">
        <f t="shared" si="28"/>
        <v>264</v>
      </c>
      <c r="F944" s="24">
        <f t="shared" si="29"/>
        <v>27.4</v>
      </c>
    </row>
    <row r="945" s="191" customFormat="true" ht="17" customHeight="true" spans="1:6">
      <c r="A945" s="200">
        <v>2130801</v>
      </c>
      <c r="B945" s="200" t="s">
        <v>1055</v>
      </c>
      <c r="C945" s="58">
        <v>0</v>
      </c>
      <c r="D945" s="58">
        <v>0</v>
      </c>
      <c r="E945" s="58">
        <f t="shared" si="28"/>
        <v>0</v>
      </c>
      <c r="F945" s="26" t="str">
        <f t="shared" si="29"/>
        <v/>
      </c>
    </row>
    <row r="946" s="191" customFormat="true" ht="17" customHeight="true" spans="1:6">
      <c r="A946" s="200">
        <v>2130803</v>
      </c>
      <c r="B946" s="200" t="s">
        <v>1056</v>
      </c>
      <c r="C946" s="58">
        <v>955</v>
      </c>
      <c r="D946" s="58">
        <v>1220</v>
      </c>
      <c r="E946" s="58">
        <f t="shared" si="28"/>
        <v>265</v>
      </c>
      <c r="F946" s="26">
        <f t="shared" si="29"/>
        <v>27.7</v>
      </c>
    </row>
    <row r="947" s="191" customFormat="true" ht="17" customHeight="true" spans="1:6">
      <c r="A947" s="200">
        <v>2130804</v>
      </c>
      <c r="B947" s="200" t="s">
        <v>1057</v>
      </c>
      <c r="C947" s="58">
        <v>9</v>
      </c>
      <c r="D947" s="58">
        <v>8</v>
      </c>
      <c r="E947" s="58">
        <f t="shared" si="28"/>
        <v>-1</v>
      </c>
      <c r="F947" s="26">
        <f t="shared" si="29"/>
        <v>-11.1</v>
      </c>
    </row>
    <row r="948" s="191" customFormat="true" ht="17" customHeight="true" spans="1:6">
      <c r="A948" s="200">
        <v>2130805</v>
      </c>
      <c r="B948" s="200" t="s">
        <v>1058</v>
      </c>
      <c r="C948" s="58">
        <v>0</v>
      </c>
      <c r="D948" s="58">
        <v>0</v>
      </c>
      <c r="E948" s="58">
        <f t="shared" si="28"/>
        <v>0</v>
      </c>
      <c r="F948" s="26" t="str">
        <f t="shared" si="29"/>
        <v/>
      </c>
    </row>
    <row r="949" s="191" customFormat="true" ht="17" customHeight="true" spans="1:6">
      <c r="A949" s="200">
        <v>2130899</v>
      </c>
      <c r="B949" s="200" t="s">
        <v>1059</v>
      </c>
      <c r="C949" s="58">
        <v>0</v>
      </c>
      <c r="D949" s="58">
        <v>0</v>
      </c>
      <c r="E949" s="58">
        <f t="shared" si="28"/>
        <v>0</v>
      </c>
      <c r="F949" s="26" t="str">
        <f t="shared" si="29"/>
        <v/>
      </c>
    </row>
    <row r="950" s="51" customFormat="true" spans="1:6">
      <c r="A950" s="200">
        <v>21309</v>
      </c>
      <c r="B950" s="202" t="s">
        <v>1060</v>
      </c>
      <c r="C950" s="201">
        <f>SUM(C951:C952)</f>
        <v>4</v>
      </c>
      <c r="D950" s="201">
        <v>9</v>
      </c>
      <c r="E950" s="201">
        <f t="shared" si="28"/>
        <v>5</v>
      </c>
      <c r="F950" s="24">
        <f t="shared" si="29"/>
        <v>125</v>
      </c>
    </row>
    <row r="951" s="191" customFormat="true" ht="17" customHeight="true" spans="1:6">
      <c r="A951" s="200">
        <v>2130901</v>
      </c>
      <c r="B951" s="200" t="s">
        <v>1061</v>
      </c>
      <c r="C951" s="58">
        <v>0</v>
      </c>
      <c r="D951" s="58">
        <v>0</v>
      </c>
      <c r="E951" s="58">
        <f t="shared" si="28"/>
        <v>0</v>
      </c>
      <c r="F951" s="26" t="str">
        <f t="shared" si="29"/>
        <v/>
      </c>
    </row>
    <row r="952" s="191" customFormat="true" ht="17" customHeight="true" spans="1:6">
      <c r="A952" s="200">
        <v>2130999</v>
      </c>
      <c r="B952" s="200" t="s">
        <v>1062</v>
      </c>
      <c r="C952" s="58">
        <v>4</v>
      </c>
      <c r="D952" s="58">
        <v>9</v>
      </c>
      <c r="E952" s="58">
        <f t="shared" si="28"/>
        <v>5</v>
      </c>
      <c r="F952" s="26">
        <f t="shared" si="29"/>
        <v>125</v>
      </c>
    </row>
    <row r="953" s="51" customFormat="true" spans="1:6">
      <c r="A953" s="200">
        <v>21399</v>
      </c>
      <c r="B953" s="202" t="s">
        <v>1063</v>
      </c>
      <c r="C953" s="201">
        <v>124</v>
      </c>
      <c r="D953" s="201">
        <v>313</v>
      </c>
      <c r="E953" s="201">
        <f t="shared" si="28"/>
        <v>189</v>
      </c>
      <c r="F953" s="24">
        <f t="shared" si="29"/>
        <v>152.4</v>
      </c>
    </row>
    <row r="954" s="191" customFormat="true" ht="17" customHeight="true" spans="1:6">
      <c r="A954" s="200">
        <v>2139901</v>
      </c>
      <c r="B954" s="200" t="s">
        <v>1064</v>
      </c>
      <c r="C954" s="58">
        <v>0</v>
      </c>
      <c r="D954" s="58">
        <v>0</v>
      </c>
      <c r="E954" s="58">
        <f t="shared" si="28"/>
        <v>0</v>
      </c>
      <c r="F954" s="26" t="str">
        <f t="shared" si="29"/>
        <v/>
      </c>
    </row>
    <row r="955" s="191" customFormat="true" ht="17" customHeight="true" spans="1:6">
      <c r="A955" s="200">
        <v>2139999</v>
      </c>
      <c r="B955" s="200" t="s">
        <v>1065</v>
      </c>
      <c r="C955" s="58">
        <v>124</v>
      </c>
      <c r="D955" s="58">
        <v>313</v>
      </c>
      <c r="E955" s="58">
        <f t="shared" si="28"/>
        <v>189</v>
      </c>
      <c r="F955" s="26">
        <f t="shared" si="29"/>
        <v>152.4</v>
      </c>
    </row>
    <row r="956" s="51" customFormat="true" spans="1:6">
      <c r="A956" s="202">
        <v>214</v>
      </c>
      <c r="B956" s="202" t="s">
        <v>1066</v>
      </c>
      <c r="C956" s="201">
        <f>SUM(C957,C979,C989,C999,C1006,C1011)</f>
        <v>3799</v>
      </c>
      <c r="D956" s="201">
        <f>SUM(D957,D979,D989,D999,D1006,D1011)</f>
        <v>3214</v>
      </c>
      <c r="E956" s="201">
        <f t="shared" si="28"/>
        <v>-585</v>
      </c>
      <c r="F956" s="24">
        <f t="shared" si="29"/>
        <v>-15.4</v>
      </c>
    </row>
    <row r="957" s="51" customFormat="true" spans="1:6">
      <c r="A957" s="200">
        <v>21401</v>
      </c>
      <c r="B957" s="202" t="s">
        <v>1067</v>
      </c>
      <c r="C957" s="201">
        <v>1626</v>
      </c>
      <c r="D957" s="201">
        <v>2145</v>
      </c>
      <c r="E957" s="201">
        <f t="shared" si="28"/>
        <v>519</v>
      </c>
      <c r="F957" s="24">
        <f t="shared" si="29"/>
        <v>31.9</v>
      </c>
    </row>
    <row r="958" s="191" customFormat="true" ht="17" customHeight="true" spans="1:6">
      <c r="A958" s="200">
        <v>2140101</v>
      </c>
      <c r="B958" s="200" t="s">
        <v>345</v>
      </c>
      <c r="C958" s="58">
        <v>567</v>
      </c>
      <c r="D958" s="58">
        <v>663</v>
      </c>
      <c r="E958" s="58">
        <f t="shared" si="28"/>
        <v>96</v>
      </c>
      <c r="F958" s="26">
        <f t="shared" si="29"/>
        <v>16.9</v>
      </c>
    </row>
    <row r="959" s="191" customFormat="true" ht="17" customHeight="true" spans="1:6">
      <c r="A959" s="200">
        <v>2140102</v>
      </c>
      <c r="B959" s="200" t="s">
        <v>346</v>
      </c>
      <c r="C959" s="58">
        <v>0</v>
      </c>
      <c r="D959" s="58">
        <v>0</v>
      </c>
      <c r="E959" s="58">
        <f t="shared" si="28"/>
        <v>0</v>
      </c>
      <c r="F959" s="26" t="str">
        <f t="shared" si="29"/>
        <v/>
      </c>
    </row>
    <row r="960" s="191" customFormat="true" ht="17" customHeight="true" spans="1:6">
      <c r="A960" s="200">
        <v>2140103</v>
      </c>
      <c r="B960" s="200" t="s">
        <v>347</v>
      </c>
      <c r="C960" s="58">
        <v>0</v>
      </c>
      <c r="D960" s="58">
        <v>0</v>
      </c>
      <c r="E960" s="58">
        <f t="shared" si="28"/>
        <v>0</v>
      </c>
      <c r="F960" s="26" t="str">
        <f t="shared" si="29"/>
        <v/>
      </c>
    </row>
    <row r="961" s="191" customFormat="true" ht="17" customHeight="true" spans="1:6">
      <c r="A961" s="200">
        <v>2140104</v>
      </c>
      <c r="B961" s="200" t="s">
        <v>1068</v>
      </c>
      <c r="C961" s="58">
        <v>79</v>
      </c>
      <c r="D961" s="58">
        <v>286</v>
      </c>
      <c r="E961" s="58">
        <f t="shared" si="28"/>
        <v>207</v>
      </c>
      <c r="F961" s="26">
        <f t="shared" si="29"/>
        <v>262</v>
      </c>
    </row>
    <row r="962" s="191" customFormat="true" ht="17" customHeight="true" spans="1:6">
      <c r="A962" s="200">
        <v>2140106</v>
      </c>
      <c r="B962" s="200" t="s">
        <v>1069</v>
      </c>
      <c r="C962" s="58">
        <v>837</v>
      </c>
      <c r="D962" s="58">
        <v>783</v>
      </c>
      <c r="E962" s="58">
        <f t="shared" si="28"/>
        <v>-54</v>
      </c>
      <c r="F962" s="26">
        <f t="shared" si="29"/>
        <v>-6.5</v>
      </c>
    </row>
    <row r="963" s="191" customFormat="true" ht="17" customHeight="true" spans="1:6">
      <c r="A963" s="200">
        <v>2140109</v>
      </c>
      <c r="B963" s="200" t="s">
        <v>1070</v>
      </c>
      <c r="C963" s="58">
        <v>0</v>
      </c>
      <c r="D963" s="58">
        <v>0</v>
      </c>
      <c r="E963" s="58">
        <f t="shared" si="28"/>
        <v>0</v>
      </c>
      <c r="F963" s="26" t="str">
        <f t="shared" si="29"/>
        <v/>
      </c>
    </row>
    <row r="964" s="191" customFormat="true" ht="17" customHeight="true" spans="1:6">
      <c r="A964" s="200">
        <v>2140110</v>
      </c>
      <c r="B964" s="200" t="s">
        <v>1071</v>
      </c>
      <c r="C964" s="58">
        <v>23</v>
      </c>
      <c r="D964" s="58">
        <v>255</v>
      </c>
      <c r="E964" s="58">
        <f t="shared" ref="E964:E1027" si="30">D964-C964</f>
        <v>232</v>
      </c>
      <c r="F964" s="26">
        <f t="shared" ref="F964:F1027" si="31">IF(C964&lt;&gt;0,ROUND(100*(D964/C964-1),1),"")</f>
        <v>1008.7</v>
      </c>
    </row>
    <row r="965" s="191" customFormat="true" ht="17" customHeight="true" spans="1:6">
      <c r="A965" s="200">
        <v>2140111</v>
      </c>
      <c r="B965" s="200" t="s">
        <v>1072</v>
      </c>
      <c r="C965" s="58">
        <v>0</v>
      </c>
      <c r="D965" s="58">
        <v>0</v>
      </c>
      <c r="E965" s="58">
        <f t="shared" si="30"/>
        <v>0</v>
      </c>
      <c r="F965" s="26" t="str">
        <f t="shared" si="31"/>
        <v/>
      </c>
    </row>
    <row r="966" s="191" customFormat="true" ht="17" customHeight="true" spans="1:6">
      <c r="A966" s="200">
        <v>2140112</v>
      </c>
      <c r="B966" s="200" t="s">
        <v>1073</v>
      </c>
      <c r="C966" s="58">
        <v>59</v>
      </c>
      <c r="D966" s="58">
        <v>110</v>
      </c>
      <c r="E966" s="58">
        <f t="shared" si="30"/>
        <v>51</v>
      </c>
      <c r="F966" s="26">
        <f t="shared" si="31"/>
        <v>86.4</v>
      </c>
    </row>
    <row r="967" s="191" customFormat="true" ht="17" customHeight="true" spans="1:6">
      <c r="A967" s="200">
        <v>2140114</v>
      </c>
      <c r="B967" s="200" t="s">
        <v>1074</v>
      </c>
      <c r="C967" s="58">
        <v>0</v>
      </c>
      <c r="D967" s="58">
        <v>0</v>
      </c>
      <c r="E967" s="58">
        <f t="shared" si="30"/>
        <v>0</v>
      </c>
      <c r="F967" s="26" t="str">
        <f t="shared" si="31"/>
        <v/>
      </c>
    </row>
    <row r="968" s="191" customFormat="true" ht="17" customHeight="true" spans="1:6">
      <c r="A968" s="200">
        <v>2140122</v>
      </c>
      <c r="B968" s="200" t="s">
        <v>1075</v>
      </c>
      <c r="C968" s="58">
        <v>0</v>
      </c>
      <c r="D968" s="58">
        <v>0</v>
      </c>
      <c r="E968" s="58">
        <f t="shared" si="30"/>
        <v>0</v>
      </c>
      <c r="F968" s="26" t="str">
        <f t="shared" si="31"/>
        <v/>
      </c>
    </row>
    <row r="969" s="191" customFormat="true" ht="17" customHeight="true" spans="1:6">
      <c r="A969" s="200">
        <v>2140123</v>
      </c>
      <c r="B969" s="200" t="s">
        <v>1076</v>
      </c>
      <c r="C969" s="58">
        <v>0</v>
      </c>
      <c r="D969" s="58">
        <v>0</v>
      </c>
      <c r="E969" s="58">
        <f t="shared" si="30"/>
        <v>0</v>
      </c>
      <c r="F969" s="26" t="str">
        <f t="shared" si="31"/>
        <v/>
      </c>
    </row>
    <row r="970" s="191" customFormat="true" ht="17" customHeight="true" spans="1:6">
      <c r="A970" s="200">
        <v>2140127</v>
      </c>
      <c r="B970" s="200" t="s">
        <v>1077</v>
      </c>
      <c r="C970" s="58">
        <v>0</v>
      </c>
      <c r="D970" s="58">
        <v>0</v>
      </c>
      <c r="E970" s="58">
        <f t="shared" si="30"/>
        <v>0</v>
      </c>
      <c r="F970" s="26" t="str">
        <f t="shared" si="31"/>
        <v/>
      </c>
    </row>
    <row r="971" s="191" customFormat="true" ht="17" customHeight="true" spans="1:6">
      <c r="A971" s="200">
        <v>2140128</v>
      </c>
      <c r="B971" s="200" t="s">
        <v>1078</v>
      </c>
      <c r="C971" s="58">
        <v>0</v>
      </c>
      <c r="D971" s="58">
        <v>0</v>
      </c>
      <c r="E971" s="58">
        <f t="shared" si="30"/>
        <v>0</v>
      </c>
      <c r="F971" s="26" t="str">
        <f t="shared" si="31"/>
        <v/>
      </c>
    </row>
    <row r="972" s="191" customFormat="true" ht="17" customHeight="true" spans="1:6">
      <c r="A972" s="200">
        <v>2140129</v>
      </c>
      <c r="B972" s="200" t="s">
        <v>1079</v>
      </c>
      <c r="C972" s="58">
        <v>0</v>
      </c>
      <c r="D972" s="58">
        <v>0</v>
      </c>
      <c r="E972" s="58">
        <f t="shared" si="30"/>
        <v>0</v>
      </c>
      <c r="F972" s="26" t="str">
        <f t="shared" si="31"/>
        <v/>
      </c>
    </row>
    <row r="973" s="191" customFormat="true" ht="17" customHeight="true" spans="1:6">
      <c r="A973" s="200">
        <v>2140130</v>
      </c>
      <c r="B973" s="200" t="s">
        <v>1080</v>
      </c>
      <c r="C973" s="58">
        <v>0</v>
      </c>
      <c r="D973" s="58">
        <v>0</v>
      </c>
      <c r="E973" s="58">
        <f t="shared" si="30"/>
        <v>0</v>
      </c>
      <c r="F973" s="26" t="str">
        <f t="shared" si="31"/>
        <v/>
      </c>
    </row>
    <row r="974" s="191" customFormat="true" ht="17" customHeight="true" spans="1:6">
      <c r="A974" s="200">
        <v>2140131</v>
      </c>
      <c r="B974" s="200" t="s">
        <v>1081</v>
      </c>
      <c r="C974" s="58">
        <v>0</v>
      </c>
      <c r="D974" s="58">
        <v>0</v>
      </c>
      <c r="E974" s="58">
        <f t="shared" si="30"/>
        <v>0</v>
      </c>
      <c r="F974" s="26" t="str">
        <f t="shared" si="31"/>
        <v/>
      </c>
    </row>
    <row r="975" s="191" customFormat="true" ht="17" customHeight="true" spans="1:6">
      <c r="A975" s="200">
        <v>2140133</v>
      </c>
      <c r="B975" s="200" t="s">
        <v>1082</v>
      </c>
      <c r="C975" s="58">
        <v>0</v>
      </c>
      <c r="D975" s="58">
        <v>0</v>
      </c>
      <c r="E975" s="58">
        <f t="shared" si="30"/>
        <v>0</v>
      </c>
      <c r="F975" s="26" t="str">
        <f t="shared" si="31"/>
        <v/>
      </c>
    </row>
    <row r="976" s="191" customFormat="true" ht="17" customHeight="true" spans="1:6">
      <c r="A976" s="200">
        <v>2140136</v>
      </c>
      <c r="B976" s="200" t="s">
        <v>1083</v>
      </c>
      <c r="C976" s="58">
        <v>12</v>
      </c>
      <c r="D976" s="58">
        <v>14</v>
      </c>
      <c r="E976" s="58">
        <f t="shared" si="30"/>
        <v>2</v>
      </c>
      <c r="F976" s="26">
        <f t="shared" si="31"/>
        <v>16.7</v>
      </c>
    </row>
    <row r="977" s="191" customFormat="true" ht="17" customHeight="true" spans="1:6">
      <c r="A977" s="200">
        <v>2140138</v>
      </c>
      <c r="B977" s="200" t="s">
        <v>1084</v>
      </c>
      <c r="C977" s="58">
        <v>0</v>
      </c>
      <c r="D977" s="58">
        <v>0</v>
      </c>
      <c r="E977" s="58">
        <f t="shared" si="30"/>
        <v>0</v>
      </c>
      <c r="F977" s="26" t="str">
        <f t="shared" si="31"/>
        <v/>
      </c>
    </row>
    <row r="978" s="191" customFormat="true" ht="17" customHeight="true" spans="1:6">
      <c r="A978" s="200">
        <v>2140199</v>
      </c>
      <c r="B978" s="200" t="s">
        <v>1085</v>
      </c>
      <c r="C978" s="58">
        <v>49</v>
      </c>
      <c r="D978" s="58">
        <v>34</v>
      </c>
      <c r="E978" s="58">
        <f t="shared" si="30"/>
        <v>-15</v>
      </c>
      <c r="F978" s="26">
        <f t="shared" si="31"/>
        <v>-30.6</v>
      </c>
    </row>
    <row r="979" s="51" customFormat="true" spans="1:6">
      <c r="A979" s="200">
        <v>21402</v>
      </c>
      <c r="B979" s="202" t="s">
        <v>1086</v>
      </c>
      <c r="C979" s="201">
        <f>SUM(C980:C988)</f>
        <v>0</v>
      </c>
      <c r="D979" s="201"/>
      <c r="E979" s="201">
        <f t="shared" si="30"/>
        <v>0</v>
      </c>
      <c r="F979" s="24" t="str">
        <f t="shared" si="31"/>
        <v/>
      </c>
    </row>
    <row r="980" s="191" customFormat="true" ht="17" customHeight="true" spans="1:6">
      <c r="A980" s="200">
        <v>2140201</v>
      </c>
      <c r="B980" s="200" t="s">
        <v>345</v>
      </c>
      <c r="C980" s="58">
        <v>0</v>
      </c>
      <c r="D980" s="58">
        <v>0</v>
      </c>
      <c r="E980" s="58">
        <f t="shared" si="30"/>
        <v>0</v>
      </c>
      <c r="F980" s="26" t="str">
        <f t="shared" si="31"/>
        <v/>
      </c>
    </row>
    <row r="981" s="191" customFormat="true" ht="17" customHeight="true" spans="1:6">
      <c r="A981" s="200">
        <v>2140202</v>
      </c>
      <c r="B981" s="200" t="s">
        <v>346</v>
      </c>
      <c r="C981" s="58">
        <v>0</v>
      </c>
      <c r="D981" s="58">
        <v>0</v>
      </c>
      <c r="E981" s="58">
        <f t="shared" si="30"/>
        <v>0</v>
      </c>
      <c r="F981" s="26" t="str">
        <f t="shared" si="31"/>
        <v/>
      </c>
    </row>
    <row r="982" s="191" customFormat="true" ht="17" customHeight="true" spans="1:6">
      <c r="A982" s="200">
        <v>2140203</v>
      </c>
      <c r="B982" s="200" t="s">
        <v>347</v>
      </c>
      <c r="C982" s="58">
        <v>0</v>
      </c>
      <c r="D982" s="58">
        <v>0</v>
      </c>
      <c r="E982" s="58">
        <f t="shared" si="30"/>
        <v>0</v>
      </c>
      <c r="F982" s="26" t="str">
        <f t="shared" si="31"/>
        <v/>
      </c>
    </row>
    <row r="983" s="191" customFormat="true" ht="17" customHeight="true" spans="1:6">
      <c r="A983" s="200">
        <v>2140204</v>
      </c>
      <c r="B983" s="200" t="s">
        <v>1087</v>
      </c>
      <c r="C983" s="58">
        <v>0</v>
      </c>
      <c r="D983" s="58">
        <v>0</v>
      </c>
      <c r="E983" s="58">
        <f t="shared" si="30"/>
        <v>0</v>
      </c>
      <c r="F983" s="26" t="str">
        <f t="shared" si="31"/>
        <v/>
      </c>
    </row>
    <row r="984" s="191" customFormat="true" ht="17" customHeight="true" spans="1:6">
      <c r="A984" s="200">
        <v>2140205</v>
      </c>
      <c r="B984" s="200" t="s">
        <v>1088</v>
      </c>
      <c r="C984" s="58">
        <v>0</v>
      </c>
      <c r="D984" s="58">
        <v>0</v>
      </c>
      <c r="E984" s="58">
        <f t="shared" si="30"/>
        <v>0</v>
      </c>
      <c r="F984" s="26" t="str">
        <f t="shared" si="31"/>
        <v/>
      </c>
    </row>
    <row r="985" s="191" customFormat="true" ht="17" customHeight="true" spans="1:6">
      <c r="A985" s="200">
        <v>2140206</v>
      </c>
      <c r="B985" s="200" t="s">
        <v>1089</v>
      </c>
      <c r="C985" s="58">
        <v>0</v>
      </c>
      <c r="D985" s="58">
        <v>0</v>
      </c>
      <c r="E985" s="58">
        <f t="shared" si="30"/>
        <v>0</v>
      </c>
      <c r="F985" s="26" t="str">
        <f t="shared" si="31"/>
        <v/>
      </c>
    </row>
    <row r="986" s="191" customFormat="true" ht="17" customHeight="true" spans="1:6">
      <c r="A986" s="200">
        <v>2140207</v>
      </c>
      <c r="B986" s="200" t="s">
        <v>1090</v>
      </c>
      <c r="C986" s="58">
        <v>0</v>
      </c>
      <c r="D986" s="58">
        <v>0</v>
      </c>
      <c r="E986" s="58">
        <f t="shared" si="30"/>
        <v>0</v>
      </c>
      <c r="F986" s="26" t="str">
        <f t="shared" si="31"/>
        <v/>
      </c>
    </row>
    <row r="987" s="191" customFormat="true" ht="17" customHeight="true" spans="1:6">
      <c r="A987" s="200">
        <v>2140208</v>
      </c>
      <c r="B987" s="200" t="s">
        <v>1091</v>
      </c>
      <c r="C987" s="58">
        <v>0</v>
      </c>
      <c r="D987" s="58">
        <v>0</v>
      </c>
      <c r="E987" s="58">
        <f t="shared" si="30"/>
        <v>0</v>
      </c>
      <c r="F987" s="26" t="str">
        <f t="shared" si="31"/>
        <v/>
      </c>
    </row>
    <row r="988" s="191" customFormat="true" ht="17" customHeight="true" spans="1:6">
      <c r="A988" s="200">
        <v>2140299</v>
      </c>
      <c r="B988" s="200" t="s">
        <v>1092</v>
      </c>
      <c r="C988" s="58">
        <v>0</v>
      </c>
      <c r="D988" s="58">
        <v>0</v>
      </c>
      <c r="E988" s="58">
        <f t="shared" si="30"/>
        <v>0</v>
      </c>
      <c r="F988" s="26" t="str">
        <f t="shared" si="31"/>
        <v/>
      </c>
    </row>
    <row r="989" s="51" customFormat="true" spans="1:6">
      <c r="A989" s="200">
        <v>21403</v>
      </c>
      <c r="B989" s="202" t="s">
        <v>1093</v>
      </c>
      <c r="C989" s="201">
        <f>SUM(C990:C998)</f>
        <v>0</v>
      </c>
      <c r="D989" s="201"/>
      <c r="E989" s="201">
        <f t="shared" si="30"/>
        <v>0</v>
      </c>
      <c r="F989" s="24" t="str">
        <f t="shared" si="31"/>
        <v/>
      </c>
    </row>
    <row r="990" s="191" customFormat="true" ht="17" customHeight="true" spans="1:6">
      <c r="A990" s="200">
        <v>2140301</v>
      </c>
      <c r="B990" s="200" t="s">
        <v>345</v>
      </c>
      <c r="C990" s="58">
        <v>0</v>
      </c>
      <c r="D990" s="58">
        <v>0</v>
      </c>
      <c r="E990" s="58">
        <f t="shared" si="30"/>
        <v>0</v>
      </c>
      <c r="F990" s="26" t="str">
        <f t="shared" si="31"/>
        <v/>
      </c>
    </row>
    <row r="991" s="191" customFormat="true" ht="17" customHeight="true" spans="1:6">
      <c r="A991" s="200">
        <v>2140302</v>
      </c>
      <c r="B991" s="200" t="s">
        <v>346</v>
      </c>
      <c r="C991" s="58">
        <v>0</v>
      </c>
      <c r="D991" s="58">
        <v>0</v>
      </c>
      <c r="E991" s="58">
        <f t="shared" si="30"/>
        <v>0</v>
      </c>
      <c r="F991" s="26" t="str">
        <f t="shared" si="31"/>
        <v/>
      </c>
    </row>
    <row r="992" s="191" customFormat="true" ht="17" customHeight="true" spans="1:6">
      <c r="A992" s="200">
        <v>2140303</v>
      </c>
      <c r="B992" s="200" t="s">
        <v>347</v>
      </c>
      <c r="C992" s="58">
        <v>0</v>
      </c>
      <c r="D992" s="58">
        <v>0</v>
      </c>
      <c r="E992" s="58">
        <f t="shared" si="30"/>
        <v>0</v>
      </c>
      <c r="F992" s="26" t="str">
        <f t="shared" si="31"/>
        <v/>
      </c>
    </row>
    <row r="993" s="191" customFormat="true" ht="17" customHeight="true" spans="1:6">
      <c r="A993" s="200">
        <v>2140304</v>
      </c>
      <c r="B993" s="200" t="s">
        <v>1094</v>
      </c>
      <c r="C993" s="58">
        <v>0</v>
      </c>
      <c r="D993" s="58">
        <v>0</v>
      </c>
      <c r="E993" s="58">
        <f t="shared" si="30"/>
        <v>0</v>
      </c>
      <c r="F993" s="26" t="str">
        <f t="shared" si="31"/>
        <v/>
      </c>
    </row>
    <row r="994" s="191" customFormat="true" ht="17" customHeight="true" spans="1:6">
      <c r="A994" s="200">
        <v>2140305</v>
      </c>
      <c r="B994" s="200" t="s">
        <v>1095</v>
      </c>
      <c r="C994" s="58">
        <v>0</v>
      </c>
      <c r="D994" s="58">
        <v>0</v>
      </c>
      <c r="E994" s="58">
        <f t="shared" si="30"/>
        <v>0</v>
      </c>
      <c r="F994" s="26" t="str">
        <f t="shared" si="31"/>
        <v/>
      </c>
    </row>
    <row r="995" s="191" customFormat="true" ht="17" customHeight="true" spans="1:6">
      <c r="A995" s="200">
        <v>2140306</v>
      </c>
      <c r="B995" s="200" t="s">
        <v>1096</v>
      </c>
      <c r="C995" s="58">
        <v>0</v>
      </c>
      <c r="D995" s="58">
        <v>0</v>
      </c>
      <c r="E995" s="58">
        <f t="shared" si="30"/>
        <v>0</v>
      </c>
      <c r="F995" s="26" t="str">
        <f t="shared" si="31"/>
        <v/>
      </c>
    </row>
    <row r="996" s="191" customFormat="true" ht="17" customHeight="true" spans="1:6">
      <c r="A996" s="200">
        <v>2140307</v>
      </c>
      <c r="B996" s="200" t="s">
        <v>1097</v>
      </c>
      <c r="C996" s="58">
        <v>0</v>
      </c>
      <c r="D996" s="58">
        <v>0</v>
      </c>
      <c r="E996" s="58">
        <f t="shared" si="30"/>
        <v>0</v>
      </c>
      <c r="F996" s="26" t="str">
        <f t="shared" si="31"/>
        <v/>
      </c>
    </row>
    <row r="997" s="191" customFormat="true" ht="17" customHeight="true" spans="1:6">
      <c r="A997" s="200">
        <v>2140308</v>
      </c>
      <c r="B997" s="200" t="s">
        <v>1098</v>
      </c>
      <c r="C997" s="58">
        <v>0</v>
      </c>
      <c r="D997" s="58">
        <v>0</v>
      </c>
      <c r="E997" s="58">
        <f t="shared" si="30"/>
        <v>0</v>
      </c>
      <c r="F997" s="26" t="str">
        <f t="shared" si="31"/>
        <v/>
      </c>
    </row>
    <row r="998" s="191" customFormat="true" ht="17" customHeight="true" spans="1:6">
      <c r="A998" s="200">
        <v>2140399</v>
      </c>
      <c r="B998" s="200" t="s">
        <v>1099</v>
      </c>
      <c r="C998" s="58">
        <v>0</v>
      </c>
      <c r="D998" s="58">
        <v>0</v>
      </c>
      <c r="E998" s="58">
        <f t="shared" si="30"/>
        <v>0</v>
      </c>
      <c r="F998" s="26" t="str">
        <f t="shared" si="31"/>
        <v/>
      </c>
    </row>
    <row r="999" s="51" customFormat="true" spans="1:6">
      <c r="A999" s="200">
        <v>21405</v>
      </c>
      <c r="B999" s="202" t="s">
        <v>1100</v>
      </c>
      <c r="C999" s="201">
        <f>SUM(C1000:C1005)</f>
        <v>0</v>
      </c>
      <c r="D999" s="201"/>
      <c r="E999" s="201">
        <f t="shared" si="30"/>
        <v>0</v>
      </c>
      <c r="F999" s="24" t="str">
        <f t="shared" si="31"/>
        <v/>
      </c>
    </row>
    <row r="1000" s="191" customFormat="true" ht="17" customHeight="true" spans="1:6">
      <c r="A1000" s="200">
        <v>2140501</v>
      </c>
      <c r="B1000" s="200" t="s">
        <v>345</v>
      </c>
      <c r="C1000" s="58">
        <v>0</v>
      </c>
      <c r="D1000" s="58">
        <v>0</v>
      </c>
      <c r="E1000" s="58">
        <f t="shared" si="30"/>
        <v>0</v>
      </c>
      <c r="F1000" s="26" t="str">
        <f t="shared" si="31"/>
        <v/>
      </c>
    </row>
    <row r="1001" s="191" customFormat="true" ht="17" customHeight="true" spans="1:6">
      <c r="A1001" s="200">
        <v>2140502</v>
      </c>
      <c r="B1001" s="200" t="s">
        <v>346</v>
      </c>
      <c r="C1001" s="58">
        <v>0</v>
      </c>
      <c r="D1001" s="58">
        <v>0</v>
      </c>
      <c r="E1001" s="58">
        <f t="shared" si="30"/>
        <v>0</v>
      </c>
      <c r="F1001" s="26" t="str">
        <f t="shared" si="31"/>
        <v/>
      </c>
    </row>
    <row r="1002" s="191" customFormat="true" ht="17" customHeight="true" spans="1:6">
      <c r="A1002" s="200">
        <v>2140503</v>
      </c>
      <c r="B1002" s="200" t="s">
        <v>347</v>
      </c>
      <c r="C1002" s="58">
        <v>0</v>
      </c>
      <c r="D1002" s="58">
        <v>0</v>
      </c>
      <c r="E1002" s="58">
        <f t="shared" si="30"/>
        <v>0</v>
      </c>
      <c r="F1002" s="26" t="str">
        <f t="shared" si="31"/>
        <v/>
      </c>
    </row>
    <row r="1003" s="191" customFormat="true" ht="17" customHeight="true" spans="1:6">
      <c r="A1003" s="200">
        <v>2140504</v>
      </c>
      <c r="B1003" s="200" t="s">
        <v>1091</v>
      </c>
      <c r="C1003" s="58">
        <v>0</v>
      </c>
      <c r="D1003" s="58">
        <v>0</v>
      </c>
      <c r="E1003" s="58">
        <f t="shared" si="30"/>
        <v>0</v>
      </c>
      <c r="F1003" s="26" t="str">
        <f t="shared" si="31"/>
        <v/>
      </c>
    </row>
    <row r="1004" s="191" customFormat="true" ht="17" customHeight="true" spans="1:6">
      <c r="A1004" s="200">
        <v>2140505</v>
      </c>
      <c r="B1004" s="200" t="s">
        <v>1101</v>
      </c>
      <c r="C1004" s="58">
        <v>0</v>
      </c>
      <c r="D1004" s="58">
        <v>0</v>
      </c>
      <c r="E1004" s="58">
        <f t="shared" si="30"/>
        <v>0</v>
      </c>
      <c r="F1004" s="26" t="str">
        <f t="shared" si="31"/>
        <v/>
      </c>
    </row>
    <row r="1005" s="191" customFormat="true" ht="17" customHeight="true" spans="1:6">
      <c r="A1005" s="200">
        <v>2140599</v>
      </c>
      <c r="B1005" s="200" t="s">
        <v>1102</v>
      </c>
      <c r="C1005" s="58">
        <v>0</v>
      </c>
      <c r="D1005" s="58">
        <v>0</v>
      </c>
      <c r="E1005" s="58">
        <f t="shared" si="30"/>
        <v>0</v>
      </c>
      <c r="F1005" s="26" t="str">
        <f t="shared" si="31"/>
        <v/>
      </c>
    </row>
    <row r="1006" s="51" customFormat="true" spans="1:6">
      <c r="A1006" s="200">
        <v>21406</v>
      </c>
      <c r="B1006" s="202" t="s">
        <v>1103</v>
      </c>
      <c r="C1006" s="201">
        <v>2173</v>
      </c>
      <c r="D1006" s="201">
        <v>715</v>
      </c>
      <c r="E1006" s="201">
        <f t="shared" si="30"/>
        <v>-1458</v>
      </c>
      <c r="F1006" s="24">
        <f t="shared" si="31"/>
        <v>-67.1</v>
      </c>
    </row>
    <row r="1007" s="191" customFormat="true" ht="17" customHeight="true" spans="1:6">
      <c r="A1007" s="200">
        <v>2140601</v>
      </c>
      <c r="B1007" s="200" t="s">
        <v>1104</v>
      </c>
      <c r="C1007" s="58">
        <v>2173</v>
      </c>
      <c r="D1007" s="58">
        <v>282</v>
      </c>
      <c r="E1007" s="58">
        <f t="shared" si="30"/>
        <v>-1891</v>
      </c>
      <c r="F1007" s="26">
        <f t="shared" si="31"/>
        <v>-87</v>
      </c>
    </row>
    <row r="1008" s="191" customFormat="true" ht="17" customHeight="true" spans="1:6">
      <c r="A1008" s="200">
        <v>2140602</v>
      </c>
      <c r="B1008" s="200" t="s">
        <v>1105</v>
      </c>
      <c r="C1008" s="58">
        <v>0</v>
      </c>
      <c r="D1008" s="58">
        <v>433</v>
      </c>
      <c r="E1008" s="58">
        <f t="shared" si="30"/>
        <v>433</v>
      </c>
      <c r="F1008" s="26" t="str">
        <f t="shared" si="31"/>
        <v/>
      </c>
    </row>
    <row r="1009" s="191" customFormat="true" ht="17" customHeight="true" spans="1:6">
      <c r="A1009" s="200">
        <v>2140603</v>
      </c>
      <c r="B1009" s="200" t="s">
        <v>1106</v>
      </c>
      <c r="C1009" s="58">
        <v>0</v>
      </c>
      <c r="D1009" s="58">
        <v>0</v>
      </c>
      <c r="E1009" s="58">
        <f t="shared" si="30"/>
        <v>0</v>
      </c>
      <c r="F1009" s="26" t="str">
        <f t="shared" si="31"/>
        <v/>
      </c>
    </row>
    <row r="1010" s="191" customFormat="true" ht="17" customHeight="true" spans="1:6">
      <c r="A1010" s="200">
        <v>2140699</v>
      </c>
      <c r="B1010" s="200" t="s">
        <v>1107</v>
      </c>
      <c r="C1010" s="58">
        <v>0</v>
      </c>
      <c r="D1010" s="58">
        <v>0</v>
      </c>
      <c r="E1010" s="58">
        <f t="shared" si="30"/>
        <v>0</v>
      </c>
      <c r="F1010" s="26" t="str">
        <f t="shared" si="31"/>
        <v/>
      </c>
    </row>
    <row r="1011" s="51" customFormat="true" spans="1:6">
      <c r="A1011" s="200">
        <v>21499</v>
      </c>
      <c r="B1011" s="202" t="s">
        <v>1108</v>
      </c>
      <c r="C1011" s="201">
        <f>SUM(C1012:C1013)</f>
        <v>0</v>
      </c>
      <c r="D1011" s="201">
        <v>354</v>
      </c>
      <c r="E1011" s="201">
        <f t="shared" si="30"/>
        <v>354</v>
      </c>
      <c r="F1011" s="24" t="str">
        <f t="shared" si="31"/>
        <v/>
      </c>
    </row>
    <row r="1012" s="191" customFormat="true" ht="17" customHeight="true" spans="1:6">
      <c r="A1012" s="200">
        <v>2149901</v>
      </c>
      <c r="B1012" s="200" t="s">
        <v>1109</v>
      </c>
      <c r="C1012" s="58">
        <v>0</v>
      </c>
      <c r="D1012" s="58">
        <v>54</v>
      </c>
      <c r="E1012" s="58">
        <f t="shared" si="30"/>
        <v>54</v>
      </c>
      <c r="F1012" s="26" t="str">
        <f t="shared" si="31"/>
        <v/>
      </c>
    </row>
    <row r="1013" s="191" customFormat="true" ht="17" customHeight="true" spans="1:6">
      <c r="A1013" s="200">
        <v>2149999</v>
      </c>
      <c r="B1013" s="200" t="s">
        <v>1110</v>
      </c>
      <c r="C1013" s="58">
        <v>0</v>
      </c>
      <c r="D1013" s="58">
        <v>300</v>
      </c>
      <c r="E1013" s="58">
        <f t="shared" si="30"/>
        <v>300</v>
      </c>
      <c r="F1013" s="26" t="str">
        <f t="shared" si="31"/>
        <v/>
      </c>
    </row>
    <row r="1014" s="51" customFormat="true" spans="1:6">
      <c r="A1014" s="202">
        <v>215</v>
      </c>
      <c r="B1014" s="202" t="s">
        <v>1111</v>
      </c>
      <c r="C1014" s="201">
        <f>SUM(C1015,C1025,C1041,C1046,C1057,C1064,C1072)</f>
        <v>391</v>
      </c>
      <c r="D1014" s="201">
        <f>SUM(D1015,D1025,D1041,D1046,D1057,D1064,D1072)</f>
        <v>1595</v>
      </c>
      <c r="E1014" s="201">
        <f t="shared" si="30"/>
        <v>1204</v>
      </c>
      <c r="F1014" s="24">
        <f t="shared" si="31"/>
        <v>307.9</v>
      </c>
    </row>
    <row r="1015" s="51" customFormat="true" spans="1:6">
      <c r="A1015" s="200">
        <v>21501</v>
      </c>
      <c r="B1015" s="202" t="s">
        <v>1112</v>
      </c>
      <c r="C1015" s="201">
        <f>SUM(C1016:C1024)</f>
        <v>0</v>
      </c>
      <c r="D1015" s="201"/>
      <c r="E1015" s="201">
        <f t="shared" si="30"/>
        <v>0</v>
      </c>
      <c r="F1015" s="24" t="str">
        <f t="shared" si="31"/>
        <v/>
      </c>
    </row>
    <row r="1016" s="191" customFormat="true" ht="17" customHeight="true" spans="1:6">
      <c r="A1016" s="200">
        <v>2150101</v>
      </c>
      <c r="B1016" s="200" t="s">
        <v>345</v>
      </c>
      <c r="C1016" s="58">
        <v>0</v>
      </c>
      <c r="D1016" s="58">
        <v>0</v>
      </c>
      <c r="E1016" s="58">
        <f t="shared" si="30"/>
        <v>0</v>
      </c>
      <c r="F1016" s="26" t="str">
        <f t="shared" si="31"/>
        <v/>
      </c>
    </row>
    <row r="1017" s="191" customFormat="true" ht="17" customHeight="true" spans="1:6">
      <c r="A1017" s="200">
        <v>2150102</v>
      </c>
      <c r="B1017" s="200" t="s">
        <v>346</v>
      </c>
      <c r="C1017" s="58">
        <v>0</v>
      </c>
      <c r="D1017" s="58">
        <v>0</v>
      </c>
      <c r="E1017" s="58">
        <f t="shared" si="30"/>
        <v>0</v>
      </c>
      <c r="F1017" s="26" t="str">
        <f t="shared" si="31"/>
        <v/>
      </c>
    </row>
    <row r="1018" s="191" customFormat="true" ht="17" customHeight="true" spans="1:6">
      <c r="A1018" s="200">
        <v>2150103</v>
      </c>
      <c r="B1018" s="200" t="s">
        <v>347</v>
      </c>
      <c r="C1018" s="58">
        <v>0</v>
      </c>
      <c r="D1018" s="58">
        <v>0</v>
      </c>
      <c r="E1018" s="58">
        <f t="shared" si="30"/>
        <v>0</v>
      </c>
      <c r="F1018" s="26" t="str">
        <f t="shared" si="31"/>
        <v/>
      </c>
    </row>
    <row r="1019" s="191" customFormat="true" ht="17" customHeight="true" spans="1:6">
      <c r="A1019" s="200">
        <v>2150104</v>
      </c>
      <c r="B1019" s="200" t="s">
        <v>1113</v>
      </c>
      <c r="C1019" s="58">
        <v>0</v>
      </c>
      <c r="D1019" s="58">
        <v>0</v>
      </c>
      <c r="E1019" s="58">
        <f t="shared" si="30"/>
        <v>0</v>
      </c>
      <c r="F1019" s="26" t="str">
        <f t="shared" si="31"/>
        <v/>
      </c>
    </row>
    <row r="1020" s="191" customFormat="true" ht="17" customHeight="true" spans="1:6">
      <c r="A1020" s="200">
        <v>2150105</v>
      </c>
      <c r="B1020" s="200" t="s">
        <v>1114</v>
      </c>
      <c r="C1020" s="58">
        <v>0</v>
      </c>
      <c r="D1020" s="58">
        <v>0</v>
      </c>
      <c r="E1020" s="58">
        <f t="shared" si="30"/>
        <v>0</v>
      </c>
      <c r="F1020" s="26" t="str">
        <f t="shared" si="31"/>
        <v/>
      </c>
    </row>
    <row r="1021" s="191" customFormat="true" ht="17" customHeight="true" spans="1:6">
      <c r="A1021" s="200">
        <v>2150106</v>
      </c>
      <c r="B1021" s="200" t="s">
        <v>1115</v>
      </c>
      <c r="C1021" s="58">
        <v>0</v>
      </c>
      <c r="D1021" s="58">
        <v>0</v>
      </c>
      <c r="E1021" s="58">
        <f t="shared" si="30"/>
        <v>0</v>
      </c>
      <c r="F1021" s="26" t="str">
        <f t="shared" si="31"/>
        <v/>
      </c>
    </row>
    <row r="1022" s="191" customFormat="true" ht="17" customHeight="true" spans="1:6">
      <c r="A1022" s="200">
        <v>2150107</v>
      </c>
      <c r="B1022" s="200" t="s">
        <v>1116</v>
      </c>
      <c r="C1022" s="58">
        <v>0</v>
      </c>
      <c r="D1022" s="58">
        <v>0</v>
      </c>
      <c r="E1022" s="58">
        <f t="shared" si="30"/>
        <v>0</v>
      </c>
      <c r="F1022" s="26" t="str">
        <f t="shared" si="31"/>
        <v/>
      </c>
    </row>
    <row r="1023" s="191" customFormat="true" ht="17" customHeight="true" spans="1:6">
      <c r="A1023" s="200">
        <v>2150108</v>
      </c>
      <c r="B1023" s="200" t="s">
        <v>1117</v>
      </c>
      <c r="C1023" s="58">
        <v>0</v>
      </c>
      <c r="D1023" s="58">
        <v>0</v>
      </c>
      <c r="E1023" s="58">
        <f t="shared" si="30"/>
        <v>0</v>
      </c>
      <c r="F1023" s="26" t="str">
        <f t="shared" si="31"/>
        <v/>
      </c>
    </row>
    <row r="1024" s="191" customFormat="true" ht="17" customHeight="true" spans="1:6">
      <c r="A1024" s="200">
        <v>2150199</v>
      </c>
      <c r="B1024" s="200" t="s">
        <v>1118</v>
      </c>
      <c r="C1024" s="58">
        <v>0</v>
      </c>
      <c r="D1024" s="58">
        <v>0</v>
      </c>
      <c r="E1024" s="58">
        <f t="shared" si="30"/>
        <v>0</v>
      </c>
      <c r="F1024" s="26" t="str">
        <f t="shared" si="31"/>
        <v/>
      </c>
    </row>
    <row r="1025" s="51" customFormat="true" spans="1:6">
      <c r="A1025" s="200">
        <v>21502</v>
      </c>
      <c r="B1025" s="202" t="s">
        <v>1119</v>
      </c>
      <c r="C1025" s="201">
        <v>15</v>
      </c>
      <c r="D1025" s="201">
        <v>162</v>
      </c>
      <c r="E1025" s="201">
        <f t="shared" si="30"/>
        <v>147</v>
      </c>
      <c r="F1025" s="24">
        <f t="shared" si="31"/>
        <v>980</v>
      </c>
    </row>
    <row r="1026" s="191" customFormat="true" ht="17" customHeight="true" spans="1:6">
      <c r="A1026" s="200">
        <v>2150201</v>
      </c>
      <c r="B1026" s="200" t="s">
        <v>345</v>
      </c>
      <c r="C1026" s="58">
        <v>0</v>
      </c>
      <c r="D1026" s="58">
        <v>0</v>
      </c>
      <c r="E1026" s="58">
        <f t="shared" si="30"/>
        <v>0</v>
      </c>
      <c r="F1026" s="26" t="str">
        <f t="shared" si="31"/>
        <v/>
      </c>
    </row>
    <row r="1027" s="191" customFormat="true" ht="17" customHeight="true" spans="1:6">
      <c r="A1027" s="200">
        <v>2150202</v>
      </c>
      <c r="B1027" s="200" t="s">
        <v>346</v>
      </c>
      <c r="C1027" s="58">
        <v>0</v>
      </c>
      <c r="D1027" s="58">
        <v>0</v>
      </c>
      <c r="E1027" s="58">
        <f t="shared" si="30"/>
        <v>0</v>
      </c>
      <c r="F1027" s="26" t="str">
        <f t="shared" si="31"/>
        <v/>
      </c>
    </row>
    <row r="1028" s="191" customFormat="true" ht="17" customHeight="true" spans="1:6">
      <c r="A1028" s="200">
        <v>2150203</v>
      </c>
      <c r="B1028" s="200" t="s">
        <v>347</v>
      </c>
      <c r="C1028" s="58">
        <v>0</v>
      </c>
      <c r="D1028" s="58">
        <v>0</v>
      </c>
      <c r="E1028" s="58">
        <f t="shared" ref="E1028:E1091" si="32">D1028-C1028</f>
        <v>0</v>
      </c>
      <c r="F1028" s="26" t="str">
        <f t="shared" ref="F1028:F1091" si="33">IF(C1028&lt;&gt;0,ROUND(100*(D1028/C1028-1),1),"")</f>
        <v/>
      </c>
    </row>
    <row r="1029" s="191" customFormat="true" ht="17" customHeight="true" spans="1:6">
      <c r="A1029" s="200">
        <v>2150204</v>
      </c>
      <c r="B1029" s="200" t="s">
        <v>1120</v>
      </c>
      <c r="C1029" s="58">
        <v>0</v>
      </c>
      <c r="D1029" s="58">
        <v>0</v>
      </c>
      <c r="E1029" s="58">
        <f t="shared" si="32"/>
        <v>0</v>
      </c>
      <c r="F1029" s="26" t="str">
        <f t="shared" si="33"/>
        <v/>
      </c>
    </row>
    <row r="1030" s="191" customFormat="true" ht="17" customHeight="true" spans="1:6">
      <c r="A1030" s="200">
        <v>2150205</v>
      </c>
      <c r="B1030" s="200" t="s">
        <v>1121</v>
      </c>
      <c r="C1030" s="58">
        <v>0</v>
      </c>
      <c r="D1030" s="58">
        <v>0</v>
      </c>
      <c r="E1030" s="58">
        <f t="shared" si="32"/>
        <v>0</v>
      </c>
      <c r="F1030" s="26" t="str">
        <f t="shared" si="33"/>
        <v/>
      </c>
    </row>
    <row r="1031" s="191" customFormat="true" ht="17" customHeight="true" spans="1:6">
      <c r="A1031" s="200">
        <v>2150206</v>
      </c>
      <c r="B1031" s="200" t="s">
        <v>1122</v>
      </c>
      <c r="C1031" s="58">
        <v>0</v>
      </c>
      <c r="D1031" s="58">
        <v>0</v>
      </c>
      <c r="E1031" s="58">
        <f t="shared" si="32"/>
        <v>0</v>
      </c>
      <c r="F1031" s="26" t="str">
        <f t="shared" si="33"/>
        <v/>
      </c>
    </row>
    <row r="1032" s="191" customFormat="true" ht="17" customHeight="true" spans="1:6">
      <c r="A1032" s="200">
        <v>2150207</v>
      </c>
      <c r="B1032" s="200" t="s">
        <v>1123</v>
      </c>
      <c r="C1032" s="58">
        <v>0</v>
      </c>
      <c r="D1032" s="58">
        <v>0</v>
      </c>
      <c r="E1032" s="58">
        <f t="shared" si="32"/>
        <v>0</v>
      </c>
      <c r="F1032" s="26" t="str">
        <f t="shared" si="33"/>
        <v/>
      </c>
    </row>
    <row r="1033" s="191" customFormat="true" ht="17" customHeight="true" spans="1:6">
      <c r="A1033" s="200">
        <v>2150208</v>
      </c>
      <c r="B1033" s="200" t="s">
        <v>1124</v>
      </c>
      <c r="C1033" s="58">
        <v>0</v>
      </c>
      <c r="D1033" s="58">
        <v>0</v>
      </c>
      <c r="E1033" s="58">
        <f t="shared" si="32"/>
        <v>0</v>
      </c>
      <c r="F1033" s="26" t="str">
        <f t="shared" si="33"/>
        <v/>
      </c>
    </row>
    <row r="1034" s="191" customFormat="true" ht="17" customHeight="true" spans="1:6">
      <c r="A1034" s="200">
        <v>2150209</v>
      </c>
      <c r="B1034" s="200" t="s">
        <v>1125</v>
      </c>
      <c r="C1034" s="58">
        <v>0</v>
      </c>
      <c r="D1034" s="58">
        <v>0</v>
      </c>
      <c r="E1034" s="58">
        <f t="shared" si="32"/>
        <v>0</v>
      </c>
      <c r="F1034" s="26" t="str">
        <f t="shared" si="33"/>
        <v/>
      </c>
    </row>
    <row r="1035" s="191" customFormat="true" ht="17" customHeight="true" spans="1:6">
      <c r="A1035" s="200">
        <v>2150210</v>
      </c>
      <c r="B1035" s="200" t="s">
        <v>1126</v>
      </c>
      <c r="C1035" s="58">
        <v>0</v>
      </c>
      <c r="D1035" s="58">
        <v>0</v>
      </c>
      <c r="E1035" s="58">
        <f t="shared" si="32"/>
        <v>0</v>
      </c>
      <c r="F1035" s="26" t="str">
        <f t="shared" si="33"/>
        <v/>
      </c>
    </row>
    <row r="1036" s="191" customFormat="true" ht="17" customHeight="true" spans="1:6">
      <c r="A1036" s="200">
        <v>2150212</v>
      </c>
      <c r="B1036" s="200" t="s">
        <v>1127</v>
      </c>
      <c r="C1036" s="58">
        <v>0</v>
      </c>
      <c r="D1036" s="58">
        <v>0</v>
      </c>
      <c r="E1036" s="58">
        <f t="shared" si="32"/>
        <v>0</v>
      </c>
      <c r="F1036" s="26" t="str">
        <f t="shared" si="33"/>
        <v/>
      </c>
    </row>
    <row r="1037" s="191" customFormat="true" ht="17" customHeight="true" spans="1:6">
      <c r="A1037" s="200">
        <v>2150213</v>
      </c>
      <c r="B1037" s="200" t="s">
        <v>1128</v>
      </c>
      <c r="C1037" s="58">
        <v>0</v>
      </c>
      <c r="D1037" s="58">
        <v>0</v>
      </c>
      <c r="E1037" s="58">
        <f t="shared" si="32"/>
        <v>0</v>
      </c>
      <c r="F1037" s="26" t="str">
        <f t="shared" si="33"/>
        <v/>
      </c>
    </row>
    <row r="1038" s="191" customFormat="true" ht="17" customHeight="true" spans="1:6">
      <c r="A1038" s="200">
        <v>2150214</v>
      </c>
      <c r="B1038" s="200" t="s">
        <v>1129</v>
      </c>
      <c r="C1038" s="58">
        <v>0</v>
      </c>
      <c r="D1038" s="58">
        <v>0</v>
      </c>
      <c r="E1038" s="58">
        <f t="shared" si="32"/>
        <v>0</v>
      </c>
      <c r="F1038" s="26" t="str">
        <f t="shared" si="33"/>
        <v/>
      </c>
    </row>
    <row r="1039" s="191" customFormat="true" ht="17" customHeight="true" spans="1:6">
      <c r="A1039" s="200">
        <v>2150215</v>
      </c>
      <c r="B1039" s="200" t="s">
        <v>1130</v>
      </c>
      <c r="C1039" s="58">
        <v>0</v>
      </c>
      <c r="D1039" s="58">
        <v>0</v>
      </c>
      <c r="E1039" s="58">
        <f t="shared" si="32"/>
        <v>0</v>
      </c>
      <c r="F1039" s="26" t="str">
        <f t="shared" si="33"/>
        <v/>
      </c>
    </row>
    <row r="1040" s="191" customFormat="true" ht="17" customHeight="true" spans="1:6">
      <c r="A1040" s="200">
        <v>2150299</v>
      </c>
      <c r="B1040" s="200" t="s">
        <v>1131</v>
      </c>
      <c r="C1040" s="58">
        <v>15</v>
      </c>
      <c r="D1040" s="58">
        <v>162</v>
      </c>
      <c r="E1040" s="58">
        <f t="shared" si="32"/>
        <v>147</v>
      </c>
      <c r="F1040" s="26">
        <f t="shared" si="33"/>
        <v>980</v>
      </c>
    </row>
    <row r="1041" s="51" customFormat="true" spans="1:6">
      <c r="A1041" s="200">
        <v>21503</v>
      </c>
      <c r="B1041" s="202" t="s">
        <v>1132</v>
      </c>
      <c r="C1041" s="201">
        <f>SUM(C1042:C1045)</f>
        <v>0</v>
      </c>
      <c r="D1041" s="201"/>
      <c r="E1041" s="201">
        <f t="shared" si="32"/>
        <v>0</v>
      </c>
      <c r="F1041" s="24" t="str">
        <f t="shared" si="33"/>
        <v/>
      </c>
    </row>
    <row r="1042" s="191" customFormat="true" ht="17" customHeight="true" spans="1:6">
      <c r="A1042" s="200">
        <v>2150301</v>
      </c>
      <c r="B1042" s="200" t="s">
        <v>345</v>
      </c>
      <c r="C1042" s="58">
        <v>0</v>
      </c>
      <c r="D1042" s="58">
        <v>0</v>
      </c>
      <c r="E1042" s="58">
        <f t="shared" si="32"/>
        <v>0</v>
      </c>
      <c r="F1042" s="26" t="str">
        <f t="shared" si="33"/>
        <v/>
      </c>
    </row>
    <row r="1043" s="191" customFormat="true" ht="17" customHeight="true" spans="1:6">
      <c r="A1043" s="200">
        <v>2150302</v>
      </c>
      <c r="B1043" s="200" t="s">
        <v>346</v>
      </c>
      <c r="C1043" s="58">
        <v>0</v>
      </c>
      <c r="D1043" s="58">
        <v>0</v>
      </c>
      <c r="E1043" s="58">
        <f t="shared" si="32"/>
        <v>0</v>
      </c>
      <c r="F1043" s="26" t="str">
        <f t="shared" si="33"/>
        <v/>
      </c>
    </row>
    <row r="1044" s="191" customFormat="true" ht="17" customHeight="true" spans="1:6">
      <c r="A1044" s="200">
        <v>2150303</v>
      </c>
      <c r="B1044" s="200" t="s">
        <v>347</v>
      </c>
      <c r="C1044" s="58">
        <v>0</v>
      </c>
      <c r="D1044" s="58">
        <v>0</v>
      </c>
      <c r="E1044" s="58">
        <f t="shared" si="32"/>
        <v>0</v>
      </c>
      <c r="F1044" s="26" t="str">
        <f t="shared" si="33"/>
        <v/>
      </c>
    </row>
    <row r="1045" s="191" customFormat="true" ht="17" customHeight="true" spans="1:6">
      <c r="A1045" s="200">
        <v>2150399</v>
      </c>
      <c r="B1045" s="200" t="s">
        <v>1133</v>
      </c>
      <c r="C1045" s="58">
        <v>0</v>
      </c>
      <c r="D1045" s="58">
        <v>0</v>
      </c>
      <c r="E1045" s="58">
        <f t="shared" si="32"/>
        <v>0</v>
      </c>
      <c r="F1045" s="26" t="str">
        <f t="shared" si="33"/>
        <v/>
      </c>
    </row>
    <row r="1046" s="51" customFormat="true" spans="1:6">
      <c r="A1046" s="200">
        <v>21505</v>
      </c>
      <c r="B1046" s="202" t="s">
        <v>1134</v>
      </c>
      <c r="C1046" s="201">
        <f>SUM(C1047:C1056)</f>
        <v>0</v>
      </c>
      <c r="D1046" s="201"/>
      <c r="E1046" s="201">
        <f t="shared" si="32"/>
        <v>0</v>
      </c>
      <c r="F1046" s="24" t="str">
        <f t="shared" si="33"/>
        <v/>
      </c>
    </row>
    <row r="1047" s="191" customFormat="true" ht="17" customHeight="true" spans="1:6">
      <c r="A1047" s="200">
        <v>2150501</v>
      </c>
      <c r="B1047" s="200" t="s">
        <v>345</v>
      </c>
      <c r="C1047" s="58">
        <v>0</v>
      </c>
      <c r="D1047" s="58">
        <v>0</v>
      </c>
      <c r="E1047" s="58">
        <f t="shared" si="32"/>
        <v>0</v>
      </c>
      <c r="F1047" s="26" t="str">
        <f t="shared" si="33"/>
        <v/>
      </c>
    </row>
    <row r="1048" s="191" customFormat="true" ht="17" customHeight="true" spans="1:6">
      <c r="A1048" s="200">
        <v>2150502</v>
      </c>
      <c r="B1048" s="200" t="s">
        <v>346</v>
      </c>
      <c r="C1048" s="58">
        <v>0</v>
      </c>
      <c r="D1048" s="58">
        <v>0</v>
      </c>
      <c r="E1048" s="58">
        <f t="shared" si="32"/>
        <v>0</v>
      </c>
      <c r="F1048" s="26" t="str">
        <f t="shared" si="33"/>
        <v/>
      </c>
    </row>
    <row r="1049" s="191" customFormat="true" ht="17" customHeight="true" spans="1:6">
      <c r="A1049" s="200">
        <v>2150503</v>
      </c>
      <c r="B1049" s="200" t="s">
        <v>347</v>
      </c>
      <c r="C1049" s="58">
        <v>0</v>
      </c>
      <c r="D1049" s="58">
        <v>0</v>
      </c>
      <c r="E1049" s="58">
        <f t="shared" si="32"/>
        <v>0</v>
      </c>
      <c r="F1049" s="26" t="str">
        <f t="shared" si="33"/>
        <v/>
      </c>
    </row>
    <row r="1050" s="191" customFormat="true" ht="17" customHeight="true" spans="1:6">
      <c r="A1050" s="200">
        <v>2150505</v>
      </c>
      <c r="B1050" s="200" t="s">
        <v>1135</v>
      </c>
      <c r="C1050" s="58">
        <v>0</v>
      </c>
      <c r="D1050" s="58">
        <v>0</v>
      </c>
      <c r="E1050" s="58">
        <f t="shared" si="32"/>
        <v>0</v>
      </c>
      <c r="F1050" s="26" t="str">
        <f t="shared" si="33"/>
        <v/>
      </c>
    </row>
    <row r="1051" s="191" customFormat="true" ht="17" customHeight="true" spans="1:6">
      <c r="A1051" s="200">
        <v>2150507</v>
      </c>
      <c r="B1051" s="200" t="s">
        <v>1136</v>
      </c>
      <c r="C1051" s="58">
        <v>0</v>
      </c>
      <c r="D1051" s="58">
        <v>0</v>
      </c>
      <c r="E1051" s="58">
        <f t="shared" si="32"/>
        <v>0</v>
      </c>
      <c r="F1051" s="26" t="str">
        <f t="shared" si="33"/>
        <v/>
      </c>
    </row>
    <row r="1052" s="191" customFormat="true" ht="17" customHeight="true" spans="1:6">
      <c r="A1052" s="200">
        <v>2150508</v>
      </c>
      <c r="B1052" s="200" t="s">
        <v>1137</v>
      </c>
      <c r="C1052" s="58">
        <v>0</v>
      </c>
      <c r="D1052" s="58">
        <v>0</v>
      </c>
      <c r="E1052" s="58">
        <f t="shared" si="32"/>
        <v>0</v>
      </c>
      <c r="F1052" s="26" t="str">
        <f t="shared" si="33"/>
        <v/>
      </c>
    </row>
    <row r="1053" s="191" customFormat="true" ht="17" customHeight="true" spans="1:6">
      <c r="A1053" s="200">
        <v>2150516</v>
      </c>
      <c r="B1053" s="200" t="s">
        <v>1138</v>
      </c>
      <c r="C1053" s="58">
        <v>0</v>
      </c>
      <c r="D1053" s="58">
        <v>0</v>
      </c>
      <c r="E1053" s="58">
        <f t="shared" si="32"/>
        <v>0</v>
      </c>
      <c r="F1053" s="26" t="str">
        <f t="shared" si="33"/>
        <v/>
      </c>
    </row>
    <row r="1054" s="191" customFormat="true" ht="17" customHeight="true" spans="1:6">
      <c r="A1054" s="200">
        <v>2150517</v>
      </c>
      <c r="B1054" s="200" t="s">
        <v>1139</v>
      </c>
      <c r="C1054" s="58">
        <v>0</v>
      </c>
      <c r="D1054" s="58">
        <v>0</v>
      </c>
      <c r="E1054" s="58">
        <f t="shared" si="32"/>
        <v>0</v>
      </c>
      <c r="F1054" s="26" t="str">
        <f t="shared" si="33"/>
        <v/>
      </c>
    </row>
    <row r="1055" s="191" customFormat="true" ht="17" customHeight="true" spans="1:6">
      <c r="A1055" s="200">
        <v>2150550</v>
      </c>
      <c r="B1055" s="200" t="s">
        <v>354</v>
      </c>
      <c r="C1055" s="58">
        <v>0</v>
      </c>
      <c r="D1055" s="58">
        <v>0</v>
      </c>
      <c r="E1055" s="58">
        <f t="shared" si="32"/>
        <v>0</v>
      </c>
      <c r="F1055" s="26" t="str">
        <f t="shared" si="33"/>
        <v/>
      </c>
    </row>
    <row r="1056" s="191" customFormat="true" ht="17" customHeight="true" spans="1:6">
      <c r="A1056" s="200">
        <v>2150599</v>
      </c>
      <c r="B1056" s="200" t="s">
        <v>1140</v>
      </c>
      <c r="C1056" s="58">
        <v>0</v>
      </c>
      <c r="D1056" s="58">
        <v>0</v>
      </c>
      <c r="E1056" s="58">
        <f t="shared" si="32"/>
        <v>0</v>
      </c>
      <c r="F1056" s="26" t="str">
        <f t="shared" si="33"/>
        <v/>
      </c>
    </row>
    <row r="1057" s="51" customFormat="true" spans="1:6">
      <c r="A1057" s="200">
        <v>21507</v>
      </c>
      <c r="B1057" s="202" t="s">
        <v>1141</v>
      </c>
      <c r="C1057" s="201">
        <f>SUM(C1058:C1063)</f>
        <v>0</v>
      </c>
      <c r="D1057" s="201"/>
      <c r="E1057" s="201">
        <f t="shared" si="32"/>
        <v>0</v>
      </c>
      <c r="F1057" s="24" t="str">
        <f t="shared" si="33"/>
        <v/>
      </c>
    </row>
    <row r="1058" s="191" customFormat="true" ht="17" customHeight="true" spans="1:6">
      <c r="A1058" s="200">
        <v>2150701</v>
      </c>
      <c r="B1058" s="200" t="s">
        <v>345</v>
      </c>
      <c r="C1058" s="58">
        <v>0</v>
      </c>
      <c r="D1058" s="58">
        <v>0</v>
      </c>
      <c r="E1058" s="58">
        <f t="shared" si="32"/>
        <v>0</v>
      </c>
      <c r="F1058" s="26" t="str">
        <f t="shared" si="33"/>
        <v/>
      </c>
    </row>
    <row r="1059" s="191" customFormat="true" ht="17" customHeight="true" spans="1:6">
      <c r="A1059" s="200">
        <v>2150702</v>
      </c>
      <c r="B1059" s="200" t="s">
        <v>346</v>
      </c>
      <c r="C1059" s="58">
        <v>0</v>
      </c>
      <c r="D1059" s="58">
        <v>0</v>
      </c>
      <c r="E1059" s="58">
        <f t="shared" si="32"/>
        <v>0</v>
      </c>
      <c r="F1059" s="26" t="str">
        <f t="shared" si="33"/>
        <v/>
      </c>
    </row>
    <row r="1060" s="191" customFormat="true" ht="17" customHeight="true" spans="1:6">
      <c r="A1060" s="200">
        <v>2150703</v>
      </c>
      <c r="B1060" s="200" t="s">
        <v>347</v>
      </c>
      <c r="C1060" s="58">
        <v>0</v>
      </c>
      <c r="D1060" s="58">
        <v>0</v>
      </c>
      <c r="E1060" s="58">
        <f t="shared" si="32"/>
        <v>0</v>
      </c>
      <c r="F1060" s="26" t="str">
        <f t="shared" si="33"/>
        <v/>
      </c>
    </row>
    <row r="1061" s="191" customFormat="true" ht="17" customHeight="true" spans="1:6">
      <c r="A1061" s="200">
        <v>2150704</v>
      </c>
      <c r="B1061" s="200" t="s">
        <v>1142</v>
      </c>
      <c r="C1061" s="58">
        <v>0</v>
      </c>
      <c r="D1061" s="58">
        <v>0</v>
      </c>
      <c r="E1061" s="58">
        <f t="shared" si="32"/>
        <v>0</v>
      </c>
      <c r="F1061" s="26" t="str">
        <f t="shared" si="33"/>
        <v/>
      </c>
    </row>
    <row r="1062" s="191" customFormat="true" ht="17" customHeight="true" spans="1:6">
      <c r="A1062" s="200">
        <v>2150705</v>
      </c>
      <c r="B1062" s="200" t="s">
        <v>1143</v>
      </c>
      <c r="C1062" s="58">
        <v>0</v>
      </c>
      <c r="D1062" s="58">
        <v>0</v>
      </c>
      <c r="E1062" s="58">
        <f t="shared" si="32"/>
        <v>0</v>
      </c>
      <c r="F1062" s="26" t="str">
        <f t="shared" si="33"/>
        <v/>
      </c>
    </row>
    <row r="1063" s="191" customFormat="true" ht="17" customHeight="true" spans="1:6">
      <c r="A1063" s="200">
        <v>2150799</v>
      </c>
      <c r="B1063" s="200" t="s">
        <v>1144</v>
      </c>
      <c r="C1063" s="58">
        <v>0</v>
      </c>
      <c r="D1063" s="58">
        <v>0</v>
      </c>
      <c r="E1063" s="58">
        <f t="shared" si="32"/>
        <v>0</v>
      </c>
      <c r="F1063" s="26" t="str">
        <f t="shared" si="33"/>
        <v/>
      </c>
    </row>
    <row r="1064" s="51" customFormat="true" spans="1:6">
      <c r="A1064" s="200">
        <v>21508</v>
      </c>
      <c r="B1064" s="202" t="s">
        <v>1145</v>
      </c>
      <c r="C1064" s="201">
        <v>92</v>
      </c>
      <c r="D1064" s="201">
        <v>30</v>
      </c>
      <c r="E1064" s="201">
        <f t="shared" si="32"/>
        <v>-62</v>
      </c>
      <c r="F1064" s="24">
        <f t="shared" si="33"/>
        <v>-67.4</v>
      </c>
    </row>
    <row r="1065" s="191" customFormat="true" ht="17" customHeight="true" spans="1:6">
      <c r="A1065" s="200">
        <v>2150801</v>
      </c>
      <c r="B1065" s="200" t="s">
        <v>345</v>
      </c>
      <c r="C1065" s="58">
        <v>0</v>
      </c>
      <c r="D1065" s="58">
        <v>0</v>
      </c>
      <c r="E1065" s="58">
        <f t="shared" si="32"/>
        <v>0</v>
      </c>
      <c r="F1065" s="26" t="str">
        <f t="shared" si="33"/>
        <v/>
      </c>
    </row>
    <row r="1066" s="191" customFormat="true" ht="17" customHeight="true" spans="1:6">
      <c r="A1066" s="200">
        <v>2150802</v>
      </c>
      <c r="B1066" s="200" t="s">
        <v>346</v>
      </c>
      <c r="C1066" s="58">
        <v>0</v>
      </c>
      <c r="D1066" s="58">
        <v>0</v>
      </c>
      <c r="E1066" s="58">
        <f t="shared" si="32"/>
        <v>0</v>
      </c>
      <c r="F1066" s="26" t="str">
        <f t="shared" si="33"/>
        <v/>
      </c>
    </row>
    <row r="1067" s="191" customFormat="true" ht="17" customHeight="true" spans="1:6">
      <c r="A1067" s="200">
        <v>2150803</v>
      </c>
      <c r="B1067" s="200" t="s">
        <v>347</v>
      </c>
      <c r="C1067" s="58">
        <v>0</v>
      </c>
      <c r="D1067" s="58">
        <v>0</v>
      </c>
      <c r="E1067" s="58">
        <f t="shared" si="32"/>
        <v>0</v>
      </c>
      <c r="F1067" s="26" t="str">
        <f t="shared" si="33"/>
        <v/>
      </c>
    </row>
    <row r="1068" s="191" customFormat="true" ht="17" customHeight="true" spans="1:6">
      <c r="A1068" s="200">
        <v>2150804</v>
      </c>
      <c r="B1068" s="200" t="s">
        <v>1146</v>
      </c>
      <c r="C1068" s="58">
        <v>0</v>
      </c>
      <c r="D1068" s="58">
        <v>0</v>
      </c>
      <c r="E1068" s="58">
        <f t="shared" si="32"/>
        <v>0</v>
      </c>
      <c r="F1068" s="26" t="str">
        <f t="shared" si="33"/>
        <v/>
      </c>
    </row>
    <row r="1069" s="191" customFormat="true" ht="17" customHeight="true" spans="1:6">
      <c r="A1069" s="200">
        <v>2150805</v>
      </c>
      <c r="B1069" s="200" t="s">
        <v>1147</v>
      </c>
      <c r="C1069" s="58">
        <v>0</v>
      </c>
      <c r="D1069" s="58">
        <v>0</v>
      </c>
      <c r="E1069" s="58">
        <f t="shared" si="32"/>
        <v>0</v>
      </c>
      <c r="F1069" s="26" t="str">
        <f t="shared" si="33"/>
        <v/>
      </c>
    </row>
    <row r="1070" s="191" customFormat="true" ht="17" customHeight="true" spans="1:6">
      <c r="A1070" s="200">
        <v>2150806</v>
      </c>
      <c r="B1070" s="200" t="s">
        <v>1148</v>
      </c>
      <c r="C1070" s="58">
        <v>0</v>
      </c>
      <c r="D1070" s="58">
        <v>0</v>
      </c>
      <c r="E1070" s="58">
        <f t="shared" si="32"/>
        <v>0</v>
      </c>
      <c r="F1070" s="26" t="str">
        <f t="shared" si="33"/>
        <v/>
      </c>
    </row>
    <row r="1071" s="191" customFormat="true" ht="17" customHeight="true" spans="1:6">
      <c r="A1071" s="200">
        <v>2150899</v>
      </c>
      <c r="B1071" s="200" t="s">
        <v>1149</v>
      </c>
      <c r="C1071" s="58">
        <v>92</v>
      </c>
      <c r="D1071" s="58">
        <v>30</v>
      </c>
      <c r="E1071" s="58">
        <f t="shared" si="32"/>
        <v>-62</v>
      </c>
      <c r="F1071" s="26">
        <f t="shared" si="33"/>
        <v>-67.4</v>
      </c>
    </row>
    <row r="1072" s="51" customFormat="true" spans="1:6">
      <c r="A1072" s="200">
        <v>21599</v>
      </c>
      <c r="B1072" s="202" t="s">
        <v>1150</v>
      </c>
      <c r="C1072" s="201">
        <v>284</v>
      </c>
      <c r="D1072" s="201">
        <v>1403</v>
      </c>
      <c r="E1072" s="201">
        <f t="shared" si="32"/>
        <v>1119</v>
      </c>
      <c r="F1072" s="24">
        <f t="shared" si="33"/>
        <v>394</v>
      </c>
    </row>
    <row r="1073" s="191" customFormat="true" ht="17" customHeight="true" spans="1:6">
      <c r="A1073" s="200">
        <v>2159901</v>
      </c>
      <c r="B1073" s="200" t="s">
        <v>1151</v>
      </c>
      <c r="C1073" s="58">
        <v>0</v>
      </c>
      <c r="D1073" s="58">
        <v>0</v>
      </c>
      <c r="E1073" s="58">
        <f t="shared" si="32"/>
        <v>0</v>
      </c>
      <c r="F1073" s="26" t="str">
        <f t="shared" si="33"/>
        <v/>
      </c>
    </row>
    <row r="1074" s="191" customFormat="true" ht="17" customHeight="true" spans="1:6">
      <c r="A1074" s="200">
        <v>2159904</v>
      </c>
      <c r="B1074" s="200" t="s">
        <v>1152</v>
      </c>
      <c r="C1074" s="58">
        <v>0</v>
      </c>
      <c r="D1074" s="58">
        <v>0</v>
      </c>
      <c r="E1074" s="58">
        <f t="shared" si="32"/>
        <v>0</v>
      </c>
      <c r="F1074" s="26" t="str">
        <f t="shared" si="33"/>
        <v/>
      </c>
    </row>
    <row r="1075" s="191" customFormat="true" ht="17" customHeight="true" spans="1:6">
      <c r="A1075" s="200">
        <v>2159905</v>
      </c>
      <c r="B1075" s="200" t="s">
        <v>1153</v>
      </c>
      <c r="C1075" s="58">
        <v>0</v>
      </c>
      <c r="D1075" s="58">
        <v>0</v>
      </c>
      <c r="E1075" s="58">
        <f t="shared" si="32"/>
        <v>0</v>
      </c>
      <c r="F1075" s="26" t="str">
        <f t="shared" si="33"/>
        <v/>
      </c>
    </row>
    <row r="1076" s="191" customFormat="true" ht="17" customHeight="true" spans="1:6">
      <c r="A1076" s="200">
        <v>2159906</v>
      </c>
      <c r="B1076" s="200" t="s">
        <v>1154</v>
      </c>
      <c r="C1076" s="58">
        <v>0</v>
      </c>
      <c r="D1076" s="58">
        <v>0</v>
      </c>
      <c r="E1076" s="58">
        <f t="shared" si="32"/>
        <v>0</v>
      </c>
      <c r="F1076" s="26" t="str">
        <f t="shared" si="33"/>
        <v/>
      </c>
    </row>
    <row r="1077" s="191" customFormat="true" ht="17" customHeight="true" spans="1:6">
      <c r="A1077" s="200">
        <v>2159999</v>
      </c>
      <c r="B1077" s="200" t="s">
        <v>1155</v>
      </c>
      <c r="C1077" s="58">
        <v>284</v>
      </c>
      <c r="D1077" s="58">
        <v>1403</v>
      </c>
      <c r="E1077" s="58">
        <f t="shared" si="32"/>
        <v>1119</v>
      </c>
      <c r="F1077" s="26">
        <f t="shared" si="33"/>
        <v>394</v>
      </c>
    </row>
    <row r="1078" s="51" customFormat="true" spans="1:6">
      <c r="A1078" s="202">
        <v>216</v>
      </c>
      <c r="B1078" s="202" t="s">
        <v>1156</v>
      </c>
      <c r="C1078" s="201">
        <f>SUM(C1079,C1089,C1095)</f>
        <v>342</v>
      </c>
      <c r="D1078" s="201">
        <f>SUM(D1079,D1089,D1095)</f>
        <v>380</v>
      </c>
      <c r="E1078" s="201">
        <f t="shared" si="32"/>
        <v>38</v>
      </c>
      <c r="F1078" s="24">
        <f t="shared" si="33"/>
        <v>11.1</v>
      </c>
    </row>
    <row r="1079" s="51" customFormat="true" spans="1:6">
      <c r="A1079" s="200">
        <v>21602</v>
      </c>
      <c r="B1079" s="202" t="s">
        <v>1157</v>
      </c>
      <c r="C1079" s="201">
        <v>342</v>
      </c>
      <c r="D1079" s="201">
        <v>277</v>
      </c>
      <c r="E1079" s="201">
        <f t="shared" si="32"/>
        <v>-65</v>
      </c>
      <c r="F1079" s="24">
        <f t="shared" si="33"/>
        <v>-19</v>
      </c>
    </row>
    <row r="1080" s="191" customFormat="true" ht="17" customHeight="true" spans="1:6">
      <c r="A1080" s="200">
        <v>2160201</v>
      </c>
      <c r="B1080" s="200" t="s">
        <v>345</v>
      </c>
      <c r="C1080" s="58">
        <v>168</v>
      </c>
      <c r="D1080" s="58">
        <v>234</v>
      </c>
      <c r="E1080" s="58">
        <f t="shared" si="32"/>
        <v>66</v>
      </c>
      <c r="F1080" s="26">
        <f t="shared" si="33"/>
        <v>39.3</v>
      </c>
    </row>
    <row r="1081" s="191" customFormat="true" ht="17" customHeight="true" spans="1:6">
      <c r="A1081" s="200">
        <v>2160202</v>
      </c>
      <c r="B1081" s="200" t="s">
        <v>346</v>
      </c>
      <c r="C1081" s="58">
        <v>1</v>
      </c>
      <c r="D1081" s="58">
        <v>0</v>
      </c>
      <c r="E1081" s="58">
        <f t="shared" si="32"/>
        <v>-1</v>
      </c>
      <c r="F1081" s="26">
        <f t="shared" si="33"/>
        <v>-100</v>
      </c>
    </row>
    <row r="1082" s="191" customFormat="true" ht="17" customHeight="true" spans="1:6">
      <c r="A1082" s="200">
        <v>2160203</v>
      </c>
      <c r="B1082" s="200" t="s">
        <v>347</v>
      </c>
      <c r="C1082" s="58">
        <v>0</v>
      </c>
      <c r="D1082" s="58">
        <v>0</v>
      </c>
      <c r="E1082" s="58">
        <f t="shared" si="32"/>
        <v>0</v>
      </c>
      <c r="F1082" s="26" t="str">
        <f t="shared" si="33"/>
        <v/>
      </c>
    </row>
    <row r="1083" s="191" customFormat="true" ht="17" customHeight="true" spans="1:6">
      <c r="A1083" s="200">
        <v>2160216</v>
      </c>
      <c r="B1083" s="200" t="s">
        <v>1158</v>
      </c>
      <c r="C1083" s="58">
        <v>0</v>
      </c>
      <c r="D1083" s="58">
        <v>0</v>
      </c>
      <c r="E1083" s="58">
        <f t="shared" si="32"/>
        <v>0</v>
      </c>
      <c r="F1083" s="26" t="str">
        <f t="shared" si="33"/>
        <v/>
      </c>
    </row>
    <row r="1084" s="191" customFormat="true" ht="17" customHeight="true" spans="1:6">
      <c r="A1084" s="200">
        <v>2160217</v>
      </c>
      <c r="B1084" s="200" t="s">
        <v>1159</v>
      </c>
      <c r="C1084" s="58">
        <v>0</v>
      </c>
      <c r="D1084" s="58">
        <v>0</v>
      </c>
      <c r="E1084" s="58">
        <f t="shared" si="32"/>
        <v>0</v>
      </c>
      <c r="F1084" s="26" t="str">
        <f t="shared" si="33"/>
        <v/>
      </c>
    </row>
    <row r="1085" s="191" customFormat="true" ht="17" customHeight="true" spans="1:6">
      <c r="A1085" s="200">
        <v>2160218</v>
      </c>
      <c r="B1085" s="200" t="s">
        <v>1160</v>
      </c>
      <c r="C1085" s="58">
        <v>0</v>
      </c>
      <c r="D1085" s="58">
        <v>0</v>
      </c>
      <c r="E1085" s="58">
        <f t="shared" si="32"/>
        <v>0</v>
      </c>
      <c r="F1085" s="26" t="str">
        <f t="shared" si="33"/>
        <v/>
      </c>
    </row>
    <row r="1086" s="191" customFormat="true" ht="17" customHeight="true" spans="1:6">
      <c r="A1086" s="200">
        <v>2160219</v>
      </c>
      <c r="B1086" s="200" t="s">
        <v>1161</v>
      </c>
      <c r="C1086" s="58">
        <v>18</v>
      </c>
      <c r="D1086" s="58">
        <v>0</v>
      </c>
      <c r="E1086" s="58">
        <f t="shared" si="32"/>
        <v>-18</v>
      </c>
      <c r="F1086" s="26">
        <f t="shared" si="33"/>
        <v>-100</v>
      </c>
    </row>
    <row r="1087" s="191" customFormat="true" ht="17" customHeight="true" spans="1:6">
      <c r="A1087" s="200">
        <v>2160250</v>
      </c>
      <c r="B1087" s="200" t="s">
        <v>354</v>
      </c>
      <c r="C1087" s="58">
        <v>0</v>
      </c>
      <c r="D1087" s="58">
        <v>0</v>
      </c>
      <c r="E1087" s="58">
        <f t="shared" si="32"/>
        <v>0</v>
      </c>
      <c r="F1087" s="26" t="str">
        <f t="shared" si="33"/>
        <v/>
      </c>
    </row>
    <row r="1088" s="191" customFormat="true" ht="17" customHeight="true" spans="1:6">
      <c r="A1088" s="200">
        <v>2160299</v>
      </c>
      <c r="B1088" s="200" t="s">
        <v>1162</v>
      </c>
      <c r="C1088" s="58">
        <v>155</v>
      </c>
      <c r="D1088" s="58">
        <v>43</v>
      </c>
      <c r="E1088" s="58">
        <f t="shared" si="32"/>
        <v>-112</v>
      </c>
      <c r="F1088" s="26">
        <f t="shared" si="33"/>
        <v>-72.3</v>
      </c>
    </row>
    <row r="1089" s="51" customFormat="true" spans="1:6">
      <c r="A1089" s="200">
        <v>21606</v>
      </c>
      <c r="B1089" s="202" t="s">
        <v>1163</v>
      </c>
      <c r="C1089" s="201">
        <f>SUM(C1090:C1094)</f>
        <v>0</v>
      </c>
      <c r="D1089" s="201">
        <v>100</v>
      </c>
      <c r="E1089" s="201">
        <f t="shared" si="32"/>
        <v>100</v>
      </c>
      <c r="F1089" s="24" t="str">
        <f t="shared" si="33"/>
        <v/>
      </c>
    </row>
    <row r="1090" s="191" customFormat="true" ht="17" customHeight="true" spans="1:6">
      <c r="A1090" s="200">
        <v>2160601</v>
      </c>
      <c r="B1090" s="200" t="s">
        <v>345</v>
      </c>
      <c r="C1090" s="58">
        <v>0</v>
      </c>
      <c r="D1090" s="58">
        <v>0</v>
      </c>
      <c r="E1090" s="58">
        <f t="shared" si="32"/>
        <v>0</v>
      </c>
      <c r="F1090" s="26" t="str">
        <f t="shared" si="33"/>
        <v/>
      </c>
    </row>
    <row r="1091" s="191" customFormat="true" ht="17" customHeight="true" spans="1:6">
      <c r="A1091" s="200">
        <v>2160602</v>
      </c>
      <c r="B1091" s="200" t="s">
        <v>346</v>
      </c>
      <c r="C1091" s="58">
        <v>0</v>
      </c>
      <c r="D1091" s="58">
        <v>0</v>
      </c>
      <c r="E1091" s="58">
        <f t="shared" si="32"/>
        <v>0</v>
      </c>
      <c r="F1091" s="26" t="str">
        <f t="shared" si="33"/>
        <v/>
      </c>
    </row>
    <row r="1092" s="191" customFormat="true" ht="17" customHeight="true" spans="1:6">
      <c r="A1092" s="200">
        <v>2160603</v>
      </c>
      <c r="B1092" s="200" t="s">
        <v>347</v>
      </c>
      <c r="C1092" s="58">
        <v>0</v>
      </c>
      <c r="D1092" s="58">
        <v>0</v>
      </c>
      <c r="E1092" s="58">
        <f t="shared" ref="E1092:E1155" si="34">D1092-C1092</f>
        <v>0</v>
      </c>
      <c r="F1092" s="26" t="str">
        <f t="shared" ref="F1092:F1155" si="35">IF(C1092&lt;&gt;0,ROUND(100*(D1092/C1092-1),1),"")</f>
        <v/>
      </c>
    </row>
    <row r="1093" s="191" customFormat="true" ht="17" customHeight="true" spans="1:6">
      <c r="A1093" s="200">
        <v>2160607</v>
      </c>
      <c r="B1093" s="200" t="s">
        <v>1164</v>
      </c>
      <c r="C1093" s="58">
        <v>0</v>
      </c>
      <c r="D1093" s="58">
        <v>0</v>
      </c>
      <c r="E1093" s="58">
        <f t="shared" si="34"/>
        <v>0</v>
      </c>
      <c r="F1093" s="26" t="str">
        <f t="shared" si="35"/>
        <v/>
      </c>
    </row>
    <row r="1094" s="191" customFormat="true" ht="17" customHeight="true" spans="1:6">
      <c r="A1094" s="200">
        <v>2160699</v>
      </c>
      <c r="B1094" s="200" t="s">
        <v>1165</v>
      </c>
      <c r="C1094" s="58">
        <v>0</v>
      </c>
      <c r="D1094" s="58">
        <v>100</v>
      </c>
      <c r="E1094" s="58">
        <f t="shared" si="34"/>
        <v>100</v>
      </c>
      <c r="F1094" s="26" t="str">
        <f t="shared" si="35"/>
        <v/>
      </c>
    </row>
    <row r="1095" s="51" customFormat="true" spans="1:6">
      <c r="A1095" s="200">
        <v>21699</v>
      </c>
      <c r="B1095" s="202" t="s">
        <v>1166</v>
      </c>
      <c r="C1095" s="201">
        <f>SUM(C1096:C1097)</f>
        <v>0</v>
      </c>
      <c r="D1095" s="201">
        <v>3</v>
      </c>
      <c r="E1095" s="201">
        <f t="shared" si="34"/>
        <v>3</v>
      </c>
      <c r="F1095" s="24" t="str">
        <f t="shared" si="35"/>
        <v/>
      </c>
    </row>
    <row r="1096" s="191" customFormat="true" ht="17" customHeight="true" spans="1:6">
      <c r="A1096" s="200">
        <v>2169901</v>
      </c>
      <c r="B1096" s="200" t="s">
        <v>1167</v>
      </c>
      <c r="C1096" s="58">
        <v>0</v>
      </c>
      <c r="D1096" s="58">
        <v>0</v>
      </c>
      <c r="E1096" s="58">
        <f t="shared" si="34"/>
        <v>0</v>
      </c>
      <c r="F1096" s="26" t="str">
        <f t="shared" si="35"/>
        <v/>
      </c>
    </row>
    <row r="1097" s="191" customFormat="true" ht="17" customHeight="true" spans="1:6">
      <c r="A1097" s="200">
        <v>2169999</v>
      </c>
      <c r="B1097" s="200" t="s">
        <v>1168</v>
      </c>
      <c r="C1097" s="58">
        <v>0</v>
      </c>
      <c r="D1097" s="58">
        <v>3</v>
      </c>
      <c r="E1097" s="58">
        <f t="shared" si="34"/>
        <v>3</v>
      </c>
      <c r="F1097" s="26" t="str">
        <f t="shared" si="35"/>
        <v/>
      </c>
    </row>
    <row r="1098" s="51" customFormat="true" spans="1:6">
      <c r="A1098" s="202">
        <v>217</v>
      </c>
      <c r="B1098" s="202" t="s">
        <v>1169</v>
      </c>
      <c r="C1098" s="201">
        <f>SUM(C1099,C1106,C1116,C1122,C1125)</f>
        <v>112</v>
      </c>
      <c r="D1098" s="201">
        <f>SUM(D1099,D1106,D1116,D1122,D1125)</f>
        <v>1602</v>
      </c>
      <c r="E1098" s="201">
        <f t="shared" si="34"/>
        <v>1490</v>
      </c>
      <c r="F1098" s="24">
        <f t="shared" si="35"/>
        <v>1330.4</v>
      </c>
    </row>
    <row r="1099" s="51" customFormat="true" spans="1:6">
      <c r="A1099" s="200">
        <v>21701</v>
      </c>
      <c r="B1099" s="202" t="s">
        <v>1170</v>
      </c>
      <c r="C1099" s="201">
        <f>SUM(C1100:C1105)</f>
        <v>0</v>
      </c>
      <c r="D1099" s="201"/>
      <c r="E1099" s="201">
        <f t="shared" si="34"/>
        <v>0</v>
      </c>
      <c r="F1099" s="24" t="str">
        <f t="shared" si="35"/>
        <v/>
      </c>
    </row>
    <row r="1100" s="191" customFormat="true" ht="17" customHeight="true" spans="1:6">
      <c r="A1100" s="200">
        <v>2170101</v>
      </c>
      <c r="B1100" s="200" t="s">
        <v>345</v>
      </c>
      <c r="C1100" s="58">
        <v>0</v>
      </c>
      <c r="D1100" s="58">
        <v>0</v>
      </c>
      <c r="E1100" s="58">
        <f t="shared" si="34"/>
        <v>0</v>
      </c>
      <c r="F1100" s="26" t="str">
        <f t="shared" si="35"/>
        <v/>
      </c>
    </row>
    <row r="1101" s="191" customFormat="true" ht="17" customHeight="true" spans="1:6">
      <c r="A1101" s="200">
        <v>2170102</v>
      </c>
      <c r="B1101" s="200" t="s">
        <v>346</v>
      </c>
      <c r="C1101" s="58">
        <v>0</v>
      </c>
      <c r="D1101" s="58">
        <v>0</v>
      </c>
      <c r="E1101" s="58">
        <f t="shared" si="34"/>
        <v>0</v>
      </c>
      <c r="F1101" s="26" t="str">
        <f t="shared" si="35"/>
        <v/>
      </c>
    </row>
    <row r="1102" s="191" customFormat="true" ht="17" customHeight="true" spans="1:6">
      <c r="A1102" s="200">
        <v>2170103</v>
      </c>
      <c r="B1102" s="200" t="s">
        <v>347</v>
      </c>
      <c r="C1102" s="58">
        <v>0</v>
      </c>
      <c r="D1102" s="58">
        <v>0</v>
      </c>
      <c r="E1102" s="58">
        <f t="shared" si="34"/>
        <v>0</v>
      </c>
      <c r="F1102" s="26" t="str">
        <f t="shared" si="35"/>
        <v/>
      </c>
    </row>
    <row r="1103" s="191" customFormat="true" ht="17" customHeight="true" spans="1:6">
      <c r="A1103" s="200">
        <v>2170104</v>
      </c>
      <c r="B1103" s="200" t="s">
        <v>1171</v>
      </c>
      <c r="C1103" s="58">
        <v>0</v>
      </c>
      <c r="D1103" s="58">
        <v>0</v>
      </c>
      <c r="E1103" s="58">
        <f t="shared" si="34"/>
        <v>0</v>
      </c>
      <c r="F1103" s="26" t="str">
        <f t="shared" si="35"/>
        <v/>
      </c>
    </row>
    <row r="1104" s="191" customFormat="true" ht="17" customHeight="true" spans="1:6">
      <c r="A1104" s="200">
        <v>2170150</v>
      </c>
      <c r="B1104" s="200" t="s">
        <v>354</v>
      </c>
      <c r="C1104" s="58">
        <v>0</v>
      </c>
      <c r="D1104" s="58">
        <v>0</v>
      </c>
      <c r="E1104" s="58">
        <f t="shared" si="34"/>
        <v>0</v>
      </c>
      <c r="F1104" s="26" t="str">
        <f t="shared" si="35"/>
        <v/>
      </c>
    </row>
    <row r="1105" s="191" customFormat="true" ht="17" customHeight="true" spans="1:6">
      <c r="A1105" s="200">
        <v>2170199</v>
      </c>
      <c r="B1105" s="200" t="s">
        <v>1172</v>
      </c>
      <c r="C1105" s="58">
        <v>0</v>
      </c>
      <c r="D1105" s="58">
        <v>0</v>
      </c>
      <c r="E1105" s="58">
        <f t="shared" si="34"/>
        <v>0</v>
      </c>
      <c r="F1105" s="26" t="str">
        <f t="shared" si="35"/>
        <v/>
      </c>
    </row>
    <row r="1106" s="51" customFormat="true" spans="1:6">
      <c r="A1106" s="200">
        <v>21702</v>
      </c>
      <c r="B1106" s="202" t="s">
        <v>1173</v>
      </c>
      <c r="C1106" s="201">
        <f>SUM(C1107:C1115)</f>
        <v>0</v>
      </c>
      <c r="D1106" s="201"/>
      <c r="E1106" s="201">
        <f t="shared" si="34"/>
        <v>0</v>
      </c>
      <c r="F1106" s="24" t="str">
        <f t="shared" si="35"/>
        <v/>
      </c>
    </row>
    <row r="1107" s="191" customFormat="true" ht="17" customHeight="true" spans="1:6">
      <c r="A1107" s="200">
        <v>2170201</v>
      </c>
      <c r="B1107" s="200" t="s">
        <v>1174</v>
      </c>
      <c r="C1107" s="58">
        <v>0</v>
      </c>
      <c r="D1107" s="58">
        <v>0</v>
      </c>
      <c r="E1107" s="58">
        <f t="shared" si="34"/>
        <v>0</v>
      </c>
      <c r="F1107" s="26" t="str">
        <f t="shared" si="35"/>
        <v/>
      </c>
    </row>
    <row r="1108" s="191" customFormat="true" ht="17" customHeight="true" spans="1:6">
      <c r="A1108" s="200">
        <v>2170202</v>
      </c>
      <c r="B1108" s="200" t="s">
        <v>1175</v>
      </c>
      <c r="C1108" s="58">
        <v>0</v>
      </c>
      <c r="D1108" s="58">
        <v>0</v>
      </c>
      <c r="E1108" s="58">
        <f t="shared" si="34"/>
        <v>0</v>
      </c>
      <c r="F1108" s="26" t="str">
        <f t="shared" si="35"/>
        <v/>
      </c>
    </row>
    <row r="1109" s="191" customFormat="true" ht="17" customHeight="true" spans="1:6">
      <c r="A1109" s="200">
        <v>2170203</v>
      </c>
      <c r="B1109" s="200" t="s">
        <v>1176</v>
      </c>
      <c r="C1109" s="58">
        <v>0</v>
      </c>
      <c r="D1109" s="58">
        <v>0</v>
      </c>
      <c r="E1109" s="58">
        <f t="shared" si="34"/>
        <v>0</v>
      </c>
      <c r="F1109" s="26" t="str">
        <f t="shared" si="35"/>
        <v/>
      </c>
    </row>
    <row r="1110" s="191" customFormat="true" ht="17" customHeight="true" spans="1:6">
      <c r="A1110" s="200">
        <v>2170204</v>
      </c>
      <c r="B1110" s="200" t="s">
        <v>1177</v>
      </c>
      <c r="C1110" s="58">
        <v>0</v>
      </c>
      <c r="D1110" s="58">
        <v>0</v>
      </c>
      <c r="E1110" s="58">
        <f t="shared" si="34"/>
        <v>0</v>
      </c>
      <c r="F1110" s="26" t="str">
        <f t="shared" si="35"/>
        <v/>
      </c>
    </row>
    <row r="1111" s="191" customFormat="true" ht="17" customHeight="true" spans="1:6">
      <c r="A1111" s="200">
        <v>2170205</v>
      </c>
      <c r="B1111" s="200" t="s">
        <v>1178</v>
      </c>
      <c r="C1111" s="58">
        <v>0</v>
      </c>
      <c r="D1111" s="58">
        <v>0</v>
      </c>
      <c r="E1111" s="58">
        <f t="shared" si="34"/>
        <v>0</v>
      </c>
      <c r="F1111" s="26" t="str">
        <f t="shared" si="35"/>
        <v/>
      </c>
    </row>
    <row r="1112" s="191" customFormat="true" ht="17" customHeight="true" spans="1:6">
      <c r="A1112" s="200">
        <v>2170206</v>
      </c>
      <c r="B1112" s="200" t="s">
        <v>1179</v>
      </c>
      <c r="C1112" s="58">
        <v>0</v>
      </c>
      <c r="D1112" s="58">
        <v>0</v>
      </c>
      <c r="E1112" s="58">
        <f t="shared" si="34"/>
        <v>0</v>
      </c>
      <c r="F1112" s="26" t="str">
        <f t="shared" si="35"/>
        <v/>
      </c>
    </row>
    <row r="1113" s="191" customFormat="true" ht="17" customHeight="true" spans="1:6">
      <c r="A1113" s="200">
        <v>2170207</v>
      </c>
      <c r="B1113" s="200" t="s">
        <v>1180</v>
      </c>
      <c r="C1113" s="58">
        <v>0</v>
      </c>
      <c r="D1113" s="58">
        <v>0</v>
      </c>
      <c r="E1113" s="58">
        <f t="shared" si="34"/>
        <v>0</v>
      </c>
      <c r="F1113" s="26" t="str">
        <f t="shared" si="35"/>
        <v/>
      </c>
    </row>
    <row r="1114" s="191" customFormat="true" ht="17" customHeight="true" spans="1:6">
      <c r="A1114" s="200">
        <v>2170208</v>
      </c>
      <c r="B1114" s="200" t="s">
        <v>1181</v>
      </c>
      <c r="C1114" s="58">
        <v>0</v>
      </c>
      <c r="D1114" s="58">
        <v>0</v>
      </c>
      <c r="E1114" s="58">
        <f t="shared" si="34"/>
        <v>0</v>
      </c>
      <c r="F1114" s="26" t="str">
        <f t="shared" si="35"/>
        <v/>
      </c>
    </row>
    <row r="1115" s="191" customFormat="true" ht="17" customHeight="true" spans="1:6">
      <c r="A1115" s="200">
        <v>2170299</v>
      </c>
      <c r="B1115" s="200" t="s">
        <v>1182</v>
      </c>
      <c r="C1115" s="58">
        <v>0</v>
      </c>
      <c r="D1115" s="58">
        <v>0</v>
      </c>
      <c r="E1115" s="58">
        <f t="shared" si="34"/>
        <v>0</v>
      </c>
      <c r="F1115" s="26" t="str">
        <f t="shared" si="35"/>
        <v/>
      </c>
    </row>
    <row r="1116" s="51" customFormat="true" spans="1:6">
      <c r="A1116" s="200">
        <v>21703</v>
      </c>
      <c r="B1116" s="202" t="s">
        <v>1183</v>
      </c>
      <c r="C1116" s="201">
        <v>112</v>
      </c>
      <c r="D1116" s="201">
        <v>1602</v>
      </c>
      <c r="E1116" s="201">
        <f t="shared" si="34"/>
        <v>1490</v>
      </c>
      <c r="F1116" s="24">
        <f t="shared" si="35"/>
        <v>1330.4</v>
      </c>
    </row>
    <row r="1117" s="191" customFormat="true" ht="17" customHeight="true" spans="1:6">
      <c r="A1117" s="200">
        <v>2170301</v>
      </c>
      <c r="B1117" s="200" t="s">
        <v>1184</v>
      </c>
      <c r="C1117" s="58">
        <v>0</v>
      </c>
      <c r="D1117" s="58">
        <v>0</v>
      </c>
      <c r="E1117" s="58">
        <f t="shared" si="34"/>
        <v>0</v>
      </c>
      <c r="F1117" s="26" t="str">
        <f t="shared" si="35"/>
        <v/>
      </c>
    </row>
    <row r="1118" s="191" customFormat="true" ht="17" customHeight="true" spans="1:6">
      <c r="A1118" s="200">
        <v>2170302</v>
      </c>
      <c r="B1118" s="200" t="s">
        <v>1185</v>
      </c>
      <c r="C1118" s="58">
        <v>112</v>
      </c>
      <c r="D1118" s="58">
        <v>1602</v>
      </c>
      <c r="E1118" s="58">
        <f t="shared" si="34"/>
        <v>1490</v>
      </c>
      <c r="F1118" s="26">
        <f t="shared" si="35"/>
        <v>1330.4</v>
      </c>
    </row>
    <row r="1119" s="191" customFormat="true" ht="17" customHeight="true" spans="1:6">
      <c r="A1119" s="200">
        <v>2170303</v>
      </c>
      <c r="B1119" s="200" t="s">
        <v>1186</v>
      </c>
      <c r="C1119" s="58">
        <v>0</v>
      </c>
      <c r="D1119" s="58">
        <v>0</v>
      </c>
      <c r="E1119" s="58">
        <f t="shared" si="34"/>
        <v>0</v>
      </c>
      <c r="F1119" s="26" t="str">
        <f t="shared" si="35"/>
        <v/>
      </c>
    </row>
    <row r="1120" s="191" customFormat="true" ht="17" customHeight="true" spans="1:6">
      <c r="A1120" s="200">
        <v>2170304</v>
      </c>
      <c r="B1120" s="200" t="s">
        <v>1187</v>
      </c>
      <c r="C1120" s="58">
        <v>0</v>
      </c>
      <c r="D1120" s="58">
        <v>0</v>
      </c>
      <c r="E1120" s="58">
        <f t="shared" si="34"/>
        <v>0</v>
      </c>
      <c r="F1120" s="26" t="str">
        <f t="shared" si="35"/>
        <v/>
      </c>
    </row>
    <row r="1121" s="191" customFormat="true" ht="17" customHeight="true" spans="1:6">
      <c r="A1121" s="200">
        <v>2170399</v>
      </c>
      <c r="B1121" s="200" t="s">
        <v>1188</v>
      </c>
      <c r="C1121" s="58">
        <v>0</v>
      </c>
      <c r="D1121" s="58">
        <v>0</v>
      </c>
      <c r="E1121" s="58">
        <f t="shared" si="34"/>
        <v>0</v>
      </c>
      <c r="F1121" s="26" t="str">
        <f t="shared" si="35"/>
        <v/>
      </c>
    </row>
    <row r="1122" s="51" customFormat="true" spans="1:6">
      <c r="A1122" s="200">
        <v>21704</v>
      </c>
      <c r="B1122" s="202" t="s">
        <v>1189</v>
      </c>
      <c r="C1122" s="201">
        <f>SUM(C1123:C1124)</f>
        <v>0</v>
      </c>
      <c r="D1122" s="201"/>
      <c r="E1122" s="201">
        <f t="shared" si="34"/>
        <v>0</v>
      </c>
      <c r="F1122" s="24" t="str">
        <f t="shared" si="35"/>
        <v/>
      </c>
    </row>
    <row r="1123" s="191" customFormat="true" ht="17" customHeight="true" spans="1:6">
      <c r="A1123" s="200">
        <v>2170401</v>
      </c>
      <c r="B1123" s="200" t="s">
        <v>1190</v>
      </c>
      <c r="C1123" s="58">
        <v>0</v>
      </c>
      <c r="D1123" s="58">
        <v>0</v>
      </c>
      <c r="E1123" s="58">
        <f t="shared" si="34"/>
        <v>0</v>
      </c>
      <c r="F1123" s="26" t="str">
        <f t="shared" si="35"/>
        <v/>
      </c>
    </row>
    <row r="1124" s="191" customFormat="true" ht="17" customHeight="true" spans="1:6">
      <c r="A1124" s="200">
        <v>2170499</v>
      </c>
      <c r="B1124" s="200" t="s">
        <v>1191</v>
      </c>
      <c r="C1124" s="58">
        <v>0</v>
      </c>
      <c r="D1124" s="58">
        <v>0</v>
      </c>
      <c r="E1124" s="58">
        <f t="shared" si="34"/>
        <v>0</v>
      </c>
      <c r="F1124" s="26" t="str">
        <f t="shared" si="35"/>
        <v/>
      </c>
    </row>
    <row r="1125" s="51" customFormat="true" spans="1:6">
      <c r="A1125" s="200">
        <v>21799</v>
      </c>
      <c r="B1125" s="202" t="s">
        <v>1192</v>
      </c>
      <c r="C1125" s="201">
        <f>SUM(C1126:C1127)</f>
        <v>0</v>
      </c>
      <c r="D1125" s="201"/>
      <c r="E1125" s="201">
        <f t="shared" si="34"/>
        <v>0</v>
      </c>
      <c r="F1125" s="24" t="str">
        <f t="shared" si="35"/>
        <v/>
      </c>
    </row>
    <row r="1126" s="191" customFormat="true" ht="17" customHeight="true" spans="1:6">
      <c r="A1126" s="200">
        <v>2179902</v>
      </c>
      <c r="B1126" s="200" t="s">
        <v>1193</v>
      </c>
      <c r="C1126" s="58">
        <v>0</v>
      </c>
      <c r="D1126" s="58">
        <v>0</v>
      </c>
      <c r="E1126" s="58">
        <f t="shared" si="34"/>
        <v>0</v>
      </c>
      <c r="F1126" s="26" t="str">
        <f t="shared" si="35"/>
        <v/>
      </c>
    </row>
    <row r="1127" s="191" customFormat="true" ht="17" customHeight="true" spans="1:6">
      <c r="A1127" s="200">
        <v>2179999</v>
      </c>
      <c r="B1127" s="200" t="s">
        <v>1194</v>
      </c>
      <c r="C1127" s="58">
        <v>0</v>
      </c>
      <c r="D1127" s="58">
        <v>0</v>
      </c>
      <c r="E1127" s="58">
        <f t="shared" si="34"/>
        <v>0</v>
      </c>
      <c r="F1127" s="26" t="str">
        <f t="shared" si="35"/>
        <v/>
      </c>
    </row>
    <row r="1128" s="51" customFormat="true" spans="1:6">
      <c r="A1128" s="202">
        <v>219</v>
      </c>
      <c r="B1128" s="202" t="s">
        <v>1195</v>
      </c>
      <c r="C1128" s="201">
        <f>SUM(C1129:C1137)</f>
        <v>0</v>
      </c>
      <c r="D1128" s="201"/>
      <c r="E1128" s="201">
        <f t="shared" si="34"/>
        <v>0</v>
      </c>
      <c r="F1128" s="24" t="str">
        <f t="shared" si="35"/>
        <v/>
      </c>
    </row>
    <row r="1129" s="51" customFormat="true" spans="1:6">
      <c r="A1129" s="200">
        <v>21901</v>
      </c>
      <c r="B1129" s="202" t="s">
        <v>1196</v>
      </c>
      <c r="C1129" s="201">
        <v>0</v>
      </c>
      <c r="D1129" s="201"/>
      <c r="E1129" s="201">
        <f t="shared" si="34"/>
        <v>0</v>
      </c>
      <c r="F1129" s="24" t="str">
        <f t="shared" si="35"/>
        <v/>
      </c>
    </row>
    <row r="1130" s="51" customFormat="true" spans="1:6">
      <c r="A1130" s="200">
        <v>21902</v>
      </c>
      <c r="B1130" s="202" t="s">
        <v>1197</v>
      </c>
      <c r="C1130" s="201">
        <v>0</v>
      </c>
      <c r="D1130" s="201"/>
      <c r="E1130" s="201">
        <f t="shared" si="34"/>
        <v>0</v>
      </c>
      <c r="F1130" s="24" t="str">
        <f t="shared" si="35"/>
        <v/>
      </c>
    </row>
    <row r="1131" s="51" customFormat="true" spans="1:6">
      <c r="A1131" s="200">
        <v>21903</v>
      </c>
      <c r="B1131" s="202" t="s">
        <v>1198</v>
      </c>
      <c r="C1131" s="201">
        <v>0</v>
      </c>
      <c r="D1131" s="201"/>
      <c r="E1131" s="201">
        <f t="shared" si="34"/>
        <v>0</v>
      </c>
      <c r="F1131" s="24" t="str">
        <f t="shared" si="35"/>
        <v/>
      </c>
    </row>
    <row r="1132" s="51" customFormat="true" spans="1:6">
      <c r="A1132" s="200">
        <v>21904</v>
      </c>
      <c r="B1132" s="202" t="s">
        <v>1199</v>
      </c>
      <c r="C1132" s="201">
        <v>0</v>
      </c>
      <c r="D1132" s="201"/>
      <c r="E1132" s="201">
        <f t="shared" si="34"/>
        <v>0</v>
      </c>
      <c r="F1132" s="24" t="str">
        <f t="shared" si="35"/>
        <v/>
      </c>
    </row>
    <row r="1133" s="51" customFormat="true" spans="1:6">
      <c r="A1133" s="200">
        <v>21905</v>
      </c>
      <c r="B1133" s="202" t="s">
        <v>1200</v>
      </c>
      <c r="C1133" s="201">
        <v>0</v>
      </c>
      <c r="D1133" s="201"/>
      <c r="E1133" s="201">
        <f t="shared" si="34"/>
        <v>0</v>
      </c>
      <c r="F1133" s="24" t="str">
        <f t="shared" si="35"/>
        <v/>
      </c>
    </row>
    <row r="1134" s="51" customFormat="true" spans="1:6">
      <c r="A1134" s="200">
        <v>21906</v>
      </c>
      <c r="B1134" s="202" t="s">
        <v>976</v>
      </c>
      <c r="C1134" s="201">
        <v>0</v>
      </c>
      <c r="D1134" s="201"/>
      <c r="E1134" s="201">
        <f t="shared" si="34"/>
        <v>0</v>
      </c>
      <c r="F1134" s="24" t="str">
        <f t="shared" si="35"/>
        <v/>
      </c>
    </row>
    <row r="1135" s="51" customFormat="true" spans="1:6">
      <c r="A1135" s="200">
        <v>21907</v>
      </c>
      <c r="B1135" s="202" t="s">
        <v>1201</v>
      </c>
      <c r="C1135" s="201">
        <v>0</v>
      </c>
      <c r="D1135" s="201"/>
      <c r="E1135" s="201">
        <f t="shared" si="34"/>
        <v>0</v>
      </c>
      <c r="F1135" s="24" t="str">
        <f t="shared" si="35"/>
        <v/>
      </c>
    </row>
    <row r="1136" s="51" customFormat="true" spans="1:6">
      <c r="A1136" s="200">
        <v>21908</v>
      </c>
      <c r="B1136" s="202" t="s">
        <v>1202</v>
      </c>
      <c r="C1136" s="201">
        <v>0</v>
      </c>
      <c r="D1136" s="201"/>
      <c r="E1136" s="201">
        <f t="shared" si="34"/>
        <v>0</v>
      </c>
      <c r="F1136" s="24" t="str">
        <f t="shared" si="35"/>
        <v/>
      </c>
    </row>
    <row r="1137" s="51" customFormat="true" spans="1:6">
      <c r="A1137" s="200">
        <v>21999</v>
      </c>
      <c r="B1137" s="202" t="s">
        <v>1203</v>
      </c>
      <c r="C1137" s="201">
        <v>0</v>
      </c>
      <c r="D1137" s="201"/>
      <c r="E1137" s="201">
        <f t="shared" si="34"/>
        <v>0</v>
      </c>
      <c r="F1137" s="24" t="str">
        <f t="shared" si="35"/>
        <v/>
      </c>
    </row>
    <row r="1138" s="51" customFormat="true" spans="1:6">
      <c r="A1138" s="202">
        <v>220</v>
      </c>
      <c r="B1138" s="202" t="s">
        <v>1204</v>
      </c>
      <c r="C1138" s="201">
        <f>SUM(C1139,C1166,C1181)</f>
        <v>1266</v>
      </c>
      <c r="D1138" s="201">
        <f>SUM(D1139,D1166,D1181)</f>
        <v>2003</v>
      </c>
      <c r="E1138" s="201">
        <f t="shared" si="34"/>
        <v>737</v>
      </c>
      <c r="F1138" s="24">
        <f t="shared" si="35"/>
        <v>58.2</v>
      </c>
    </row>
    <row r="1139" s="51" customFormat="true" spans="1:6">
      <c r="A1139" s="200">
        <v>22001</v>
      </c>
      <c r="B1139" s="202" t="s">
        <v>1205</v>
      </c>
      <c r="C1139" s="201">
        <v>1169</v>
      </c>
      <c r="D1139" s="201">
        <v>1960</v>
      </c>
      <c r="E1139" s="201">
        <f t="shared" si="34"/>
        <v>791</v>
      </c>
      <c r="F1139" s="24">
        <f t="shared" si="35"/>
        <v>67.7</v>
      </c>
    </row>
    <row r="1140" s="191" customFormat="true" ht="17" customHeight="true" spans="1:6">
      <c r="A1140" s="200">
        <v>2200101</v>
      </c>
      <c r="B1140" s="200" t="s">
        <v>345</v>
      </c>
      <c r="C1140" s="58">
        <v>482</v>
      </c>
      <c r="D1140" s="58">
        <v>907</v>
      </c>
      <c r="E1140" s="58">
        <f t="shared" si="34"/>
        <v>425</v>
      </c>
      <c r="F1140" s="26">
        <f t="shared" si="35"/>
        <v>88.2</v>
      </c>
    </row>
    <row r="1141" s="191" customFormat="true" ht="17" customHeight="true" spans="1:6">
      <c r="A1141" s="200">
        <v>2200102</v>
      </c>
      <c r="B1141" s="200" t="s">
        <v>346</v>
      </c>
      <c r="C1141" s="58">
        <v>5</v>
      </c>
      <c r="D1141" s="58">
        <v>0</v>
      </c>
      <c r="E1141" s="58">
        <f t="shared" si="34"/>
        <v>-5</v>
      </c>
      <c r="F1141" s="26">
        <f t="shared" si="35"/>
        <v>-100</v>
      </c>
    </row>
    <row r="1142" s="191" customFormat="true" ht="17" customHeight="true" spans="1:6">
      <c r="A1142" s="200">
        <v>2200103</v>
      </c>
      <c r="B1142" s="200" t="s">
        <v>347</v>
      </c>
      <c r="C1142" s="58">
        <v>0</v>
      </c>
      <c r="D1142" s="58">
        <v>0</v>
      </c>
      <c r="E1142" s="58">
        <f t="shared" si="34"/>
        <v>0</v>
      </c>
      <c r="F1142" s="26" t="str">
        <f t="shared" si="35"/>
        <v/>
      </c>
    </row>
    <row r="1143" s="191" customFormat="true" ht="17" customHeight="true" spans="1:6">
      <c r="A1143" s="200">
        <v>2200104</v>
      </c>
      <c r="B1143" s="200" t="s">
        <v>1206</v>
      </c>
      <c r="C1143" s="58">
        <v>0</v>
      </c>
      <c r="D1143" s="58">
        <v>113</v>
      </c>
      <c r="E1143" s="58">
        <f t="shared" si="34"/>
        <v>113</v>
      </c>
      <c r="F1143" s="26" t="str">
        <f t="shared" si="35"/>
        <v/>
      </c>
    </row>
    <row r="1144" s="191" customFormat="true" ht="17" customHeight="true" spans="1:6">
      <c r="A1144" s="200">
        <v>2200106</v>
      </c>
      <c r="B1144" s="200" t="s">
        <v>1207</v>
      </c>
      <c r="C1144" s="58">
        <v>15</v>
      </c>
      <c r="D1144" s="58">
        <v>135</v>
      </c>
      <c r="E1144" s="58">
        <f t="shared" si="34"/>
        <v>120</v>
      </c>
      <c r="F1144" s="26">
        <f t="shared" si="35"/>
        <v>800</v>
      </c>
    </row>
    <row r="1145" s="191" customFormat="true" ht="17" customHeight="true" spans="1:6">
      <c r="A1145" s="200">
        <v>2200107</v>
      </c>
      <c r="B1145" s="200" t="s">
        <v>1208</v>
      </c>
      <c r="C1145" s="58">
        <v>0</v>
      </c>
      <c r="D1145" s="58">
        <v>0</v>
      </c>
      <c r="E1145" s="58">
        <f t="shared" si="34"/>
        <v>0</v>
      </c>
      <c r="F1145" s="26" t="str">
        <f t="shared" si="35"/>
        <v/>
      </c>
    </row>
    <row r="1146" s="191" customFormat="true" ht="17" customHeight="true" spans="1:6">
      <c r="A1146" s="200">
        <v>2200108</v>
      </c>
      <c r="B1146" s="200" t="s">
        <v>1209</v>
      </c>
      <c r="C1146" s="58">
        <v>0</v>
      </c>
      <c r="D1146" s="58">
        <v>0</v>
      </c>
      <c r="E1146" s="58">
        <f t="shared" si="34"/>
        <v>0</v>
      </c>
      <c r="F1146" s="26" t="str">
        <f t="shared" si="35"/>
        <v/>
      </c>
    </row>
    <row r="1147" s="191" customFormat="true" ht="17" customHeight="true" spans="1:6">
      <c r="A1147" s="200">
        <v>2200109</v>
      </c>
      <c r="B1147" s="200" t="s">
        <v>1210</v>
      </c>
      <c r="C1147" s="58">
        <v>0</v>
      </c>
      <c r="D1147" s="58">
        <v>1</v>
      </c>
      <c r="E1147" s="58">
        <f t="shared" si="34"/>
        <v>1</v>
      </c>
      <c r="F1147" s="26" t="str">
        <f t="shared" si="35"/>
        <v/>
      </c>
    </row>
    <row r="1148" s="191" customFormat="true" ht="17" customHeight="true" spans="1:6">
      <c r="A1148" s="200">
        <v>2200112</v>
      </c>
      <c r="B1148" s="200" t="s">
        <v>1211</v>
      </c>
      <c r="C1148" s="58">
        <v>0</v>
      </c>
      <c r="D1148" s="58">
        <v>0</v>
      </c>
      <c r="E1148" s="58">
        <f t="shared" si="34"/>
        <v>0</v>
      </c>
      <c r="F1148" s="26" t="str">
        <f t="shared" si="35"/>
        <v/>
      </c>
    </row>
    <row r="1149" s="191" customFormat="true" ht="17" customHeight="true" spans="1:6">
      <c r="A1149" s="200">
        <v>2200113</v>
      </c>
      <c r="B1149" s="200" t="s">
        <v>1212</v>
      </c>
      <c r="C1149" s="58">
        <v>0</v>
      </c>
      <c r="D1149" s="58">
        <v>0</v>
      </c>
      <c r="E1149" s="58">
        <f t="shared" si="34"/>
        <v>0</v>
      </c>
      <c r="F1149" s="26" t="str">
        <f t="shared" si="35"/>
        <v/>
      </c>
    </row>
    <row r="1150" s="191" customFormat="true" ht="17" customHeight="true" spans="1:6">
      <c r="A1150" s="200">
        <v>2200114</v>
      </c>
      <c r="B1150" s="200" t="s">
        <v>1213</v>
      </c>
      <c r="C1150" s="58">
        <v>0</v>
      </c>
      <c r="D1150" s="58">
        <v>0</v>
      </c>
      <c r="E1150" s="58">
        <f t="shared" si="34"/>
        <v>0</v>
      </c>
      <c r="F1150" s="26" t="str">
        <f t="shared" si="35"/>
        <v/>
      </c>
    </row>
    <row r="1151" s="191" customFormat="true" ht="17" customHeight="true" spans="1:6">
      <c r="A1151" s="200">
        <v>2200115</v>
      </c>
      <c r="B1151" s="200" t="s">
        <v>1214</v>
      </c>
      <c r="C1151" s="58">
        <v>0</v>
      </c>
      <c r="D1151" s="58">
        <v>0</v>
      </c>
      <c r="E1151" s="58">
        <f t="shared" si="34"/>
        <v>0</v>
      </c>
      <c r="F1151" s="26" t="str">
        <f t="shared" si="35"/>
        <v/>
      </c>
    </row>
    <row r="1152" s="191" customFormat="true" ht="17" customHeight="true" spans="1:6">
      <c r="A1152" s="200">
        <v>2200116</v>
      </c>
      <c r="B1152" s="200" t="s">
        <v>1215</v>
      </c>
      <c r="C1152" s="58">
        <v>0</v>
      </c>
      <c r="D1152" s="58">
        <v>0</v>
      </c>
      <c r="E1152" s="58">
        <f t="shared" si="34"/>
        <v>0</v>
      </c>
      <c r="F1152" s="26" t="str">
        <f t="shared" si="35"/>
        <v/>
      </c>
    </row>
    <row r="1153" s="191" customFormat="true" ht="17" customHeight="true" spans="1:6">
      <c r="A1153" s="200">
        <v>2200119</v>
      </c>
      <c r="B1153" s="200" t="s">
        <v>1216</v>
      </c>
      <c r="C1153" s="58">
        <v>0</v>
      </c>
      <c r="D1153" s="58">
        <v>0</v>
      </c>
      <c r="E1153" s="58">
        <f t="shared" si="34"/>
        <v>0</v>
      </c>
      <c r="F1153" s="26" t="str">
        <f t="shared" si="35"/>
        <v/>
      </c>
    </row>
    <row r="1154" s="191" customFormat="true" ht="17" customHeight="true" spans="1:6">
      <c r="A1154" s="200">
        <v>2200120</v>
      </c>
      <c r="B1154" s="200" t="s">
        <v>1217</v>
      </c>
      <c r="C1154" s="58">
        <v>0</v>
      </c>
      <c r="D1154" s="58">
        <v>0</v>
      </c>
      <c r="E1154" s="58">
        <f t="shared" si="34"/>
        <v>0</v>
      </c>
      <c r="F1154" s="26" t="str">
        <f t="shared" si="35"/>
        <v/>
      </c>
    </row>
    <row r="1155" s="191" customFormat="true" ht="17" customHeight="true" spans="1:6">
      <c r="A1155" s="200">
        <v>2200121</v>
      </c>
      <c r="B1155" s="200" t="s">
        <v>1218</v>
      </c>
      <c r="C1155" s="58">
        <v>0</v>
      </c>
      <c r="D1155" s="58">
        <v>0</v>
      </c>
      <c r="E1155" s="58">
        <f t="shared" si="34"/>
        <v>0</v>
      </c>
      <c r="F1155" s="26" t="str">
        <f t="shared" si="35"/>
        <v/>
      </c>
    </row>
    <row r="1156" s="191" customFormat="true" ht="17" customHeight="true" spans="1:6">
      <c r="A1156" s="200">
        <v>2200122</v>
      </c>
      <c r="B1156" s="200" t="s">
        <v>1219</v>
      </c>
      <c r="C1156" s="58">
        <v>0</v>
      </c>
      <c r="D1156" s="58">
        <v>0</v>
      </c>
      <c r="E1156" s="58">
        <f t="shared" ref="E1156:E1219" si="36">D1156-C1156</f>
        <v>0</v>
      </c>
      <c r="F1156" s="26" t="str">
        <f t="shared" ref="F1156:F1219" si="37">IF(C1156&lt;&gt;0,ROUND(100*(D1156/C1156-1),1),"")</f>
        <v/>
      </c>
    </row>
    <row r="1157" s="191" customFormat="true" ht="17" customHeight="true" spans="1:6">
      <c r="A1157" s="200">
        <v>2200123</v>
      </c>
      <c r="B1157" s="200" t="s">
        <v>1220</v>
      </c>
      <c r="C1157" s="58">
        <v>0</v>
      </c>
      <c r="D1157" s="58">
        <v>0</v>
      </c>
      <c r="E1157" s="58">
        <f t="shared" si="36"/>
        <v>0</v>
      </c>
      <c r="F1157" s="26" t="str">
        <f t="shared" si="37"/>
        <v/>
      </c>
    </row>
    <row r="1158" s="191" customFormat="true" ht="17" customHeight="true" spans="1:6">
      <c r="A1158" s="200">
        <v>2200124</v>
      </c>
      <c r="B1158" s="200" t="s">
        <v>1221</v>
      </c>
      <c r="C1158" s="58">
        <v>0</v>
      </c>
      <c r="D1158" s="58">
        <v>0</v>
      </c>
      <c r="E1158" s="58">
        <f t="shared" si="36"/>
        <v>0</v>
      </c>
      <c r="F1158" s="26" t="str">
        <f t="shared" si="37"/>
        <v/>
      </c>
    </row>
    <row r="1159" s="191" customFormat="true" ht="17" customHeight="true" spans="1:6">
      <c r="A1159" s="200">
        <v>2200125</v>
      </c>
      <c r="B1159" s="200" t="s">
        <v>1222</v>
      </c>
      <c r="C1159" s="58">
        <v>0</v>
      </c>
      <c r="D1159" s="58">
        <v>0</v>
      </c>
      <c r="E1159" s="58">
        <f t="shared" si="36"/>
        <v>0</v>
      </c>
      <c r="F1159" s="26" t="str">
        <f t="shared" si="37"/>
        <v/>
      </c>
    </row>
    <row r="1160" s="191" customFormat="true" ht="17" customHeight="true" spans="1:6">
      <c r="A1160" s="200">
        <v>2200126</v>
      </c>
      <c r="B1160" s="200" t="s">
        <v>1223</v>
      </c>
      <c r="C1160" s="58">
        <v>0</v>
      </c>
      <c r="D1160" s="58">
        <v>0</v>
      </c>
      <c r="E1160" s="58">
        <f t="shared" si="36"/>
        <v>0</v>
      </c>
      <c r="F1160" s="26" t="str">
        <f t="shared" si="37"/>
        <v/>
      </c>
    </row>
    <row r="1161" s="191" customFormat="true" ht="17" customHeight="true" spans="1:6">
      <c r="A1161" s="200">
        <v>2200127</v>
      </c>
      <c r="B1161" s="200" t="s">
        <v>1224</v>
      </c>
      <c r="C1161" s="58">
        <v>0</v>
      </c>
      <c r="D1161" s="58">
        <v>0</v>
      </c>
      <c r="E1161" s="58">
        <f t="shared" si="36"/>
        <v>0</v>
      </c>
      <c r="F1161" s="26" t="str">
        <f t="shared" si="37"/>
        <v/>
      </c>
    </row>
    <row r="1162" s="191" customFormat="true" ht="17" customHeight="true" spans="1:6">
      <c r="A1162" s="200">
        <v>2200128</v>
      </c>
      <c r="B1162" s="200" t="s">
        <v>1225</v>
      </c>
      <c r="C1162" s="58">
        <v>0</v>
      </c>
      <c r="D1162" s="58">
        <v>0</v>
      </c>
      <c r="E1162" s="58">
        <f t="shared" si="36"/>
        <v>0</v>
      </c>
      <c r="F1162" s="26" t="str">
        <f t="shared" si="37"/>
        <v/>
      </c>
    </row>
    <row r="1163" s="191" customFormat="true" ht="17" customHeight="true" spans="1:6">
      <c r="A1163" s="200">
        <v>2200129</v>
      </c>
      <c r="B1163" s="200" t="s">
        <v>1226</v>
      </c>
      <c r="C1163" s="58">
        <v>0</v>
      </c>
      <c r="D1163" s="58">
        <v>0</v>
      </c>
      <c r="E1163" s="58">
        <f t="shared" si="36"/>
        <v>0</v>
      </c>
      <c r="F1163" s="26" t="str">
        <f t="shared" si="37"/>
        <v/>
      </c>
    </row>
    <row r="1164" s="191" customFormat="true" ht="17" customHeight="true" spans="1:6">
      <c r="A1164" s="200">
        <v>2200150</v>
      </c>
      <c r="B1164" s="200" t="s">
        <v>354</v>
      </c>
      <c r="C1164" s="58">
        <v>667</v>
      </c>
      <c r="D1164" s="58">
        <v>754</v>
      </c>
      <c r="E1164" s="58">
        <f t="shared" si="36"/>
        <v>87</v>
      </c>
      <c r="F1164" s="26">
        <f t="shared" si="37"/>
        <v>13</v>
      </c>
    </row>
    <row r="1165" s="191" customFormat="true" ht="17" customHeight="true" spans="1:6">
      <c r="A1165" s="200">
        <v>2200199</v>
      </c>
      <c r="B1165" s="200" t="s">
        <v>1227</v>
      </c>
      <c r="C1165" s="58">
        <v>0</v>
      </c>
      <c r="D1165" s="58">
        <v>50</v>
      </c>
      <c r="E1165" s="58">
        <f t="shared" si="36"/>
        <v>50</v>
      </c>
      <c r="F1165" s="26" t="str">
        <f t="shared" si="37"/>
        <v/>
      </c>
    </row>
    <row r="1166" s="51" customFormat="true" spans="1:6">
      <c r="A1166" s="200">
        <v>22005</v>
      </c>
      <c r="B1166" s="202" t="s">
        <v>1228</v>
      </c>
      <c r="C1166" s="201">
        <v>97</v>
      </c>
      <c r="D1166" s="201">
        <v>43</v>
      </c>
      <c r="E1166" s="201">
        <f t="shared" si="36"/>
        <v>-54</v>
      </c>
      <c r="F1166" s="24">
        <f t="shared" si="37"/>
        <v>-55.7</v>
      </c>
    </row>
    <row r="1167" s="191" customFormat="true" ht="17" customHeight="true" spans="1:6">
      <c r="A1167" s="200">
        <v>2200501</v>
      </c>
      <c r="B1167" s="200" t="s">
        <v>345</v>
      </c>
      <c r="C1167" s="58">
        <v>0</v>
      </c>
      <c r="D1167" s="58">
        <v>0</v>
      </c>
      <c r="E1167" s="58">
        <f t="shared" si="36"/>
        <v>0</v>
      </c>
      <c r="F1167" s="26" t="str">
        <f t="shared" si="37"/>
        <v/>
      </c>
    </row>
    <row r="1168" s="191" customFormat="true" ht="17" customHeight="true" spans="1:6">
      <c r="A1168" s="200">
        <v>2200502</v>
      </c>
      <c r="B1168" s="200" t="s">
        <v>346</v>
      </c>
      <c r="C1168" s="58">
        <v>0</v>
      </c>
      <c r="D1168" s="58">
        <v>0</v>
      </c>
      <c r="E1168" s="58">
        <f t="shared" si="36"/>
        <v>0</v>
      </c>
      <c r="F1168" s="26" t="str">
        <f t="shared" si="37"/>
        <v/>
      </c>
    </row>
    <row r="1169" s="191" customFormat="true" ht="17" customHeight="true" spans="1:6">
      <c r="A1169" s="200">
        <v>2200503</v>
      </c>
      <c r="B1169" s="200" t="s">
        <v>347</v>
      </c>
      <c r="C1169" s="58">
        <v>0</v>
      </c>
      <c r="D1169" s="58">
        <v>0</v>
      </c>
      <c r="E1169" s="58">
        <f t="shared" si="36"/>
        <v>0</v>
      </c>
      <c r="F1169" s="26" t="str">
        <f t="shared" si="37"/>
        <v/>
      </c>
    </row>
    <row r="1170" s="191" customFormat="true" ht="17" customHeight="true" spans="1:6">
      <c r="A1170" s="200">
        <v>2200504</v>
      </c>
      <c r="B1170" s="200" t="s">
        <v>1229</v>
      </c>
      <c r="C1170" s="58">
        <v>28</v>
      </c>
      <c r="D1170" s="58">
        <v>29</v>
      </c>
      <c r="E1170" s="58">
        <f t="shared" si="36"/>
        <v>1</v>
      </c>
      <c r="F1170" s="26">
        <f t="shared" si="37"/>
        <v>3.6</v>
      </c>
    </row>
    <row r="1171" s="191" customFormat="true" ht="17" customHeight="true" spans="1:6">
      <c r="A1171" s="200">
        <v>2200506</v>
      </c>
      <c r="B1171" s="200" t="s">
        <v>1230</v>
      </c>
      <c r="C1171" s="58">
        <v>0</v>
      </c>
      <c r="D1171" s="58">
        <v>0</v>
      </c>
      <c r="E1171" s="58">
        <f t="shared" si="36"/>
        <v>0</v>
      </c>
      <c r="F1171" s="26" t="str">
        <f t="shared" si="37"/>
        <v/>
      </c>
    </row>
    <row r="1172" s="191" customFormat="true" ht="17" customHeight="true" spans="1:6">
      <c r="A1172" s="200">
        <v>2200507</v>
      </c>
      <c r="B1172" s="200" t="s">
        <v>1231</v>
      </c>
      <c r="C1172" s="58">
        <v>0</v>
      </c>
      <c r="D1172" s="58">
        <v>0</v>
      </c>
      <c r="E1172" s="58">
        <f t="shared" si="36"/>
        <v>0</v>
      </c>
      <c r="F1172" s="26" t="str">
        <f t="shared" si="37"/>
        <v/>
      </c>
    </row>
    <row r="1173" s="191" customFormat="true" ht="17" customHeight="true" spans="1:6">
      <c r="A1173" s="200">
        <v>2200508</v>
      </c>
      <c r="B1173" s="200" t="s">
        <v>1232</v>
      </c>
      <c r="C1173" s="58">
        <v>0</v>
      </c>
      <c r="D1173" s="58">
        <v>0</v>
      </c>
      <c r="E1173" s="58">
        <f t="shared" si="36"/>
        <v>0</v>
      </c>
      <c r="F1173" s="26" t="str">
        <f t="shared" si="37"/>
        <v/>
      </c>
    </row>
    <row r="1174" s="191" customFormat="true" ht="17" customHeight="true" spans="1:6">
      <c r="A1174" s="200">
        <v>2200509</v>
      </c>
      <c r="B1174" s="200" t="s">
        <v>1233</v>
      </c>
      <c r="C1174" s="58">
        <v>0</v>
      </c>
      <c r="D1174" s="58">
        <v>0</v>
      </c>
      <c r="E1174" s="58">
        <f t="shared" si="36"/>
        <v>0</v>
      </c>
      <c r="F1174" s="26" t="str">
        <f t="shared" si="37"/>
        <v/>
      </c>
    </row>
    <row r="1175" s="191" customFormat="true" ht="17" customHeight="true" spans="1:6">
      <c r="A1175" s="200">
        <v>2200510</v>
      </c>
      <c r="B1175" s="200" t="s">
        <v>1234</v>
      </c>
      <c r="C1175" s="58">
        <v>0</v>
      </c>
      <c r="D1175" s="58">
        <v>0</v>
      </c>
      <c r="E1175" s="58">
        <f t="shared" si="36"/>
        <v>0</v>
      </c>
      <c r="F1175" s="26" t="str">
        <f t="shared" si="37"/>
        <v/>
      </c>
    </row>
    <row r="1176" s="191" customFormat="true" ht="17" customHeight="true" spans="1:6">
      <c r="A1176" s="200">
        <v>2200511</v>
      </c>
      <c r="B1176" s="200" t="s">
        <v>1235</v>
      </c>
      <c r="C1176" s="58">
        <v>0</v>
      </c>
      <c r="D1176" s="58">
        <v>0</v>
      </c>
      <c r="E1176" s="58">
        <f t="shared" si="36"/>
        <v>0</v>
      </c>
      <c r="F1176" s="26" t="str">
        <f t="shared" si="37"/>
        <v/>
      </c>
    </row>
    <row r="1177" s="191" customFormat="true" ht="17" customHeight="true" spans="1:6">
      <c r="A1177" s="200">
        <v>2200512</v>
      </c>
      <c r="B1177" s="200" t="s">
        <v>1236</v>
      </c>
      <c r="C1177" s="58">
        <v>0</v>
      </c>
      <c r="D1177" s="58">
        <v>0</v>
      </c>
      <c r="E1177" s="58">
        <f t="shared" si="36"/>
        <v>0</v>
      </c>
      <c r="F1177" s="26" t="str">
        <f t="shared" si="37"/>
        <v/>
      </c>
    </row>
    <row r="1178" s="191" customFormat="true" ht="17" customHeight="true" spans="1:6">
      <c r="A1178" s="200">
        <v>2200513</v>
      </c>
      <c r="B1178" s="200" t="s">
        <v>1237</v>
      </c>
      <c r="C1178" s="58">
        <v>0</v>
      </c>
      <c r="D1178" s="58">
        <v>0</v>
      </c>
      <c r="E1178" s="58">
        <f t="shared" si="36"/>
        <v>0</v>
      </c>
      <c r="F1178" s="26" t="str">
        <f t="shared" si="37"/>
        <v/>
      </c>
    </row>
    <row r="1179" s="191" customFormat="true" ht="17" customHeight="true" spans="1:6">
      <c r="A1179" s="200">
        <v>2200514</v>
      </c>
      <c r="B1179" s="200" t="s">
        <v>1238</v>
      </c>
      <c r="C1179" s="58">
        <v>0</v>
      </c>
      <c r="D1179" s="58">
        <v>0</v>
      </c>
      <c r="E1179" s="58">
        <f t="shared" si="36"/>
        <v>0</v>
      </c>
      <c r="F1179" s="26" t="str">
        <f t="shared" si="37"/>
        <v/>
      </c>
    </row>
    <row r="1180" s="191" customFormat="true" ht="17" customHeight="true" spans="1:6">
      <c r="A1180" s="200">
        <v>2200599</v>
      </c>
      <c r="B1180" s="200" t="s">
        <v>1239</v>
      </c>
      <c r="C1180" s="58">
        <v>69</v>
      </c>
      <c r="D1180" s="58">
        <v>14</v>
      </c>
      <c r="E1180" s="58">
        <f t="shared" si="36"/>
        <v>-55</v>
      </c>
      <c r="F1180" s="26">
        <f t="shared" si="37"/>
        <v>-79.7</v>
      </c>
    </row>
    <row r="1181" s="51" customFormat="true" spans="1:6">
      <c r="A1181" s="200">
        <v>22099</v>
      </c>
      <c r="B1181" s="202" t="s">
        <v>1240</v>
      </c>
      <c r="C1181" s="201">
        <f>C1182</f>
        <v>0</v>
      </c>
      <c r="D1181" s="201"/>
      <c r="E1181" s="201">
        <f t="shared" si="36"/>
        <v>0</v>
      </c>
      <c r="F1181" s="24" t="str">
        <f t="shared" si="37"/>
        <v/>
      </c>
    </row>
    <row r="1182" s="191" customFormat="true" ht="17" customHeight="true" spans="1:6">
      <c r="A1182" s="200">
        <v>2209999</v>
      </c>
      <c r="B1182" s="200" t="s">
        <v>1241</v>
      </c>
      <c r="C1182" s="58">
        <v>0</v>
      </c>
      <c r="D1182" s="58">
        <v>0</v>
      </c>
      <c r="E1182" s="58">
        <f t="shared" si="36"/>
        <v>0</v>
      </c>
      <c r="F1182" s="26" t="str">
        <f t="shared" si="37"/>
        <v/>
      </c>
    </row>
    <row r="1183" s="51" customFormat="true" spans="1:6">
      <c r="A1183" s="202">
        <v>221</v>
      </c>
      <c r="B1183" s="202" t="s">
        <v>1242</v>
      </c>
      <c r="C1183" s="201">
        <f>SUM(C1184,C1196,C1200)</f>
        <v>5065</v>
      </c>
      <c r="D1183" s="201">
        <f>SUM(D1184,D1196,D1200)</f>
        <v>8446</v>
      </c>
      <c r="E1183" s="201">
        <f t="shared" si="36"/>
        <v>3381</v>
      </c>
      <c r="F1183" s="24">
        <f t="shared" si="37"/>
        <v>66.8</v>
      </c>
    </row>
    <row r="1184" s="51" customFormat="true" spans="1:6">
      <c r="A1184" s="200">
        <v>22101</v>
      </c>
      <c r="B1184" s="202" t="s">
        <v>1243</v>
      </c>
      <c r="C1184" s="201">
        <v>1388</v>
      </c>
      <c r="D1184" s="201">
        <v>387</v>
      </c>
      <c r="E1184" s="201">
        <f t="shared" si="36"/>
        <v>-1001</v>
      </c>
      <c r="F1184" s="24">
        <f t="shared" si="37"/>
        <v>-72.1</v>
      </c>
    </row>
    <row r="1185" s="191" customFormat="true" ht="17" customHeight="true" spans="1:6">
      <c r="A1185" s="200">
        <v>2210101</v>
      </c>
      <c r="B1185" s="200" t="s">
        <v>1244</v>
      </c>
      <c r="C1185" s="58">
        <v>0</v>
      </c>
      <c r="D1185" s="58">
        <v>0</v>
      </c>
      <c r="E1185" s="58">
        <f t="shared" si="36"/>
        <v>0</v>
      </c>
      <c r="F1185" s="26" t="str">
        <f t="shared" si="37"/>
        <v/>
      </c>
    </row>
    <row r="1186" s="191" customFormat="true" ht="17" customHeight="true" spans="1:6">
      <c r="A1186" s="200">
        <v>2210102</v>
      </c>
      <c r="B1186" s="200" t="s">
        <v>1245</v>
      </c>
      <c r="C1186" s="58">
        <v>0</v>
      </c>
      <c r="D1186" s="58">
        <v>0</v>
      </c>
      <c r="E1186" s="58">
        <f t="shared" si="36"/>
        <v>0</v>
      </c>
      <c r="F1186" s="26" t="str">
        <f t="shared" si="37"/>
        <v/>
      </c>
    </row>
    <row r="1187" s="191" customFormat="true" ht="17" customHeight="true" spans="1:6">
      <c r="A1187" s="200">
        <v>2210103</v>
      </c>
      <c r="B1187" s="200" t="s">
        <v>1246</v>
      </c>
      <c r="C1187" s="58">
        <v>0</v>
      </c>
      <c r="D1187" s="58">
        <v>0</v>
      </c>
      <c r="E1187" s="58">
        <f t="shared" si="36"/>
        <v>0</v>
      </c>
      <c r="F1187" s="26" t="str">
        <f t="shared" si="37"/>
        <v/>
      </c>
    </row>
    <row r="1188" s="191" customFormat="true" ht="17" customHeight="true" spans="1:6">
      <c r="A1188" s="200">
        <v>2210104</v>
      </c>
      <c r="B1188" s="200" t="s">
        <v>1247</v>
      </c>
      <c r="C1188" s="58">
        <v>0</v>
      </c>
      <c r="D1188" s="58">
        <v>0</v>
      </c>
      <c r="E1188" s="58">
        <f t="shared" si="36"/>
        <v>0</v>
      </c>
      <c r="F1188" s="26" t="str">
        <f t="shared" si="37"/>
        <v/>
      </c>
    </row>
    <row r="1189" s="191" customFormat="true" ht="17" customHeight="true" spans="1:6">
      <c r="A1189" s="200">
        <v>2210105</v>
      </c>
      <c r="B1189" s="200" t="s">
        <v>1248</v>
      </c>
      <c r="C1189" s="58">
        <v>437</v>
      </c>
      <c r="D1189" s="58">
        <v>324</v>
      </c>
      <c r="E1189" s="58">
        <f t="shared" si="36"/>
        <v>-113</v>
      </c>
      <c r="F1189" s="26">
        <f t="shared" si="37"/>
        <v>-25.9</v>
      </c>
    </row>
    <row r="1190" s="191" customFormat="true" ht="17" customHeight="true" spans="1:6">
      <c r="A1190" s="200">
        <v>2210106</v>
      </c>
      <c r="B1190" s="200" t="s">
        <v>1249</v>
      </c>
      <c r="C1190" s="58">
        <v>0</v>
      </c>
      <c r="D1190" s="58">
        <v>0</v>
      </c>
      <c r="E1190" s="58">
        <f t="shared" si="36"/>
        <v>0</v>
      </c>
      <c r="F1190" s="26" t="str">
        <f t="shared" si="37"/>
        <v/>
      </c>
    </row>
    <row r="1191" s="191" customFormat="true" ht="17" customHeight="true" spans="1:6">
      <c r="A1191" s="200">
        <v>2210107</v>
      </c>
      <c r="B1191" s="200" t="s">
        <v>1250</v>
      </c>
      <c r="C1191" s="58">
        <v>12</v>
      </c>
      <c r="D1191" s="58">
        <v>14</v>
      </c>
      <c r="E1191" s="58">
        <f t="shared" si="36"/>
        <v>2</v>
      </c>
      <c r="F1191" s="26">
        <f t="shared" si="37"/>
        <v>16.7</v>
      </c>
    </row>
    <row r="1192" s="191" customFormat="true" ht="17" customHeight="true" spans="1:6">
      <c r="A1192" s="200">
        <v>2210108</v>
      </c>
      <c r="B1192" s="200" t="s">
        <v>1251</v>
      </c>
      <c r="C1192" s="58">
        <v>851</v>
      </c>
      <c r="D1192" s="58">
        <v>49</v>
      </c>
      <c r="E1192" s="58">
        <f t="shared" si="36"/>
        <v>-802</v>
      </c>
      <c r="F1192" s="26">
        <f t="shared" si="37"/>
        <v>-94.2</v>
      </c>
    </row>
    <row r="1193" s="191" customFormat="true" ht="17" customHeight="true" spans="1:6">
      <c r="A1193" s="200">
        <v>2210109</v>
      </c>
      <c r="B1193" s="200" t="s">
        <v>1252</v>
      </c>
      <c r="C1193" s="58">
        <v>0</v>
      </c>
      <c r="D1193" s="58">
        <v>0</v>
      </c>
      <c r="E1193" s="58">
        <f t="shared" si="36"/>
        <v>0</v>
      </c>
      <c r="F1193" s="26" t="str">
        <f t="shared" si="37"/>
        <v/>
      </c>
    </row>
    <row r="1194" s="191" customFormat="true" ht="17" customHeight="true" spans="1:6">
      <c r="A1194" s="200">
        <v>2210110</v>
      </c>
      <c r="B1194" s="200" t="s">
        <v>1253</v>
      </c>
      <c r="C1194" s="58">
        <v>0</v>
      </c>
      <c r="D1194" s="58">
        <v>0</v>
      </c>
      <c r="E1194" s="58">
        <f t="shared" si="36"/>
        <v>0</v>
      </c>
      <c r="F1194" s="26" t="str">
        <f t="shared" si="37"/>
        <v/>
      </c>
    </row>
    <row r="1195" s="191" customFormat="true" ht="17" customHeight="true" spans="1:6">
      <c r="A1195" s="200">
        <v>2210199</v>
      </c>
      <c r="B1195" s="200" t="s">
        <v>1254</v>
      </c>
      <c r="C1195" s="58">
        <v>88</v>
      </c>
      <c r="D1195" s="58">
        <v>0</v>
      </c>
      <c r="E1195" s="58">
        <f t="shared" si="36"/>
        <v>-88</v>
      </c>
      <c r="F1195" s="26">
        <f t="shared" si="37"/>
        <v>-100</v>
      </c>
    </row>
    <row r="1196" s="51" customFormat="true" spans="1:6">
      <c r="A1196" s="200">
        <v>22102</v>
      </c>
      <c r="B1196" s="202" t="s">
        <v>1255</v>
      </c>
      <c r="C1196" s="201">
        <v>3677</v>
      </c>
      <c r="D1196" s="201">
        <v>8059</v>
      </c>
      <c r="E1196" s="201">
        <f t="shared" si="36"/>
        <v>4382</v>
      </c>
      <c r="F1196" s="24">
        <f t="shared" si="37"/>
        <v>119.2</v>
      </c>
    </row>
    <row r="1197" s="191" customFormat="true" ht="17" customHeight="true" spans="1:6">
      <c r="A1197" s="200">
        <v>2210201</v>
      </c>
      <c r="B1197" s="200" t="s">
        <v>1256</v>
      </c>
      <c r="C1197" s="58">
        <v>3673</v>
      </c>
      <c r="D1197" s="58">
        <v>8059</v>
      </c>
      <c r="E1197" s="58">
        <f t="shared" si="36"/>
        <v>4386</v>
      </c>
      <c r="F1197" s="26">
        <f t="shared" si="37"/>
        <v>119.4</v>
      </c>
    </row>
    <row r="1198" s="191" customFormat="true" ht="17" customHeight="true" spans="1:6">
      <c r="A1198" s="200">
        <v>2210202</v>
      </c>
      <c r="B1198" s="200" t="s">
        <v>1257</v>
      </c>
      <c r="C1198" s="58">
        <v>0</v>
      </c>
      <c r="D1198" s="58">
        <v>0</v>
      </c>
      <c r="E1198" s="58">
        <f t="shared" si="36"/>
        <v>0</v>
      </c>
      <c r="F1198" s="26" t="str">
        <f t="shared" si="37"/>
        <v/>
      </c>
    </row>
    <row r="1199" s="191" customFormat="true" ht="17" customHeight="true" spans="1:6">
      <c r="A1199" s="200">
        <v>2210203</v>
      </c>
      <c r="B1199" s="200" t="s">
        <v>1258</v>
      </c>
      <c r="C1199" s="58">
        <v>4</v>
      </c>
      <c r="D1199" s="58">
        <v>0</v>
      </c>
      <c r="E1199" s="58">
        <f t="shared" si="36"/>
        <v>-4</v>
      </c>
      <c r="F1199" s="26">
        <f t="shared" si="37"/>
        <v>-100</v>
      </c>
    </row>
    <row r="1200" s="51" customFormat="true" spans="1:6">
      <c r="A1200" s="200">
        <v>22103</v>
      </c>
      <c r="B1200" s="202" t="s">
        <v>1259</v>
      </c>
      <c r="C1200" s="201">
        <f>SUM(C1201:C1203)</f>
        <v>0</v>
      </c>
      <c r="D1200" s="201"/>
      <c r="E1200" s="201">
        <f t="shared" si="36"/>
        <v>0</v>
      </c>
      <c r="F1200" s="24" t="str">
        <f t="shared" si="37"/>
        <v/>
      </c>
    </row>
    <row r="1201" s="191" customFormat="true" ht="17" customHeight="true" spans="1:6">
      <c r="A1201" s="200">
        <v>2210301</v>
      </c>
      <c r="B1201" s="200" t="s">
        <v>1260</v>
      </c>
      <c r="C1201" s="58">
        <v>0</v>
      </c>
      <c r="D1201" s="58">
        <v>0</v>
      </c>
      <c r="E1201" s="58">
        <f t="shared" si="36"/>
        <v>0</v>
      </c>
      <c r="F1201" s="26" t="str">
        <f t="shared" si="37"/>
        <v/>
      </c>
    </row>
    <row r="1202" s="191" customFormat="true" ht="17" customHeight="true" spans="1:6">
      <c r="A1202" s="200">
        <v>2210302</v>
      </c>
      <c r="B1202" s="200" t="s">
        <v>1261</v>
      </c>
      <c r="C1202" s="58">
        <v>0</v>
      </c>
      <c r="D1202" s="58">
        <v>0</v>
      </c>
      <c r="E1202" s="58">
        <f t="shared" si="36"/>
        <v>0</v>
      </c>
      <c r="F1202" s="26" t="str">
        <f t="shared" si="37"/>
        <v/>
      </c>
    </row>
    <row r="1203" s="191" customFormat="true" ht="17" customHeight="true" spans="1:6">
      <c r="A1203" s="200">
        <v>2210399</v>
      </c>
      <c r="B1203" s="200" t="s">
        <v>1262</v>
      </c>
      <c r="C1203" s="58">
        <v>0</v>
      </c>
      <c r="D1203" s="58">
        <v>0</v>
      </c>
      <c r="E1203" s="58">
        <f t="shared" si="36"/>
        <v>0</v>
      </c>
      <c r="F1203" s="26" t="str">
        <f t="shared" si="37"/>
        <v/>
      </c>
    </row>
    <row r="1204" s="51" customFormat="true" spans="1:6">
      <c r="A1204" s="202">
        <v>222</v>
      </c>
      <c r="B1204" s="202" t="s">
        <v>1263</v>
      </c>
      <c r="C1204" s="201">
        <f>SUM(C1205,C1223,C1229,C1235)</f>
        <v>54</v>
      </c>
      <c r="D1204" s="201">
        <f>SUM(D1205,D1223,D1229,D1235)</f>
        <v>465</v>
      </c>
      <c r="E1204" s="201">
        <f t="shared" si="36"/>
        <v>411</v>
      </c>
      <c r="F1204" s="24">
        <f t="shared" si="37"/>
        <v>761.1</v>
      </c>
    </row>
    <row r="1205" s="51" customFormat="true" spans="1:6">
      <c r="A1205" s="200">
        <v>22201</v>
      </c>
      <c r="B1205" s="202" t="s">
        <v>1264</v>
      </c>
      <c r="C1205" s="201">
        <v>54</v>
      </c>
      <c r="D1205" s="201">
        <v>45</v>
      </c>
      <c r="E1205" s="201">
        <f t="shared" si="36"/>
        <v>-9</v>
      </c>
      <c r="F1205" s="24">
        <f t="shared" si="37"/>
        <v>-16.7</v>
      </c>
    </row>
    <row r="1206" s="191" customFormat="true" ht="17" customHeight="true" spans="1:6">
      <c r="A1206" s="200">
        <v>2220101</v>
      </c>
      <c r="B1206" s="200" t="s">
        <v>345</v>
      </c>
      <c r="C1206" s="58">
        <v>0</v>
      </c>
      <c r="D1206" s="58">
        <v>0</v>
      </c>
      <c r="E1206" s="58">
        <f t="shared" si="36"/>
        <v>0</v>
      </c>
      <c r="F1206" s="26" t="str">
        <f t="shared" si="37"/>
        <v/>
      </c>
    </row>
    <row r="1207" s="191" customFormat="true" ht="17" customHeight="true" spans="1:6">
      <c r="A1207" s="200">
        <v>2220102</v>
      </c>
      <c r="B1207" s="200" t="s">
        <v>346</v>
      </c>
      <c r="C1207" s="58">
        <v>0</v>
      </c>
      <c r="D1207" s="58">
        <v>0</v>
      </c>
      <c r="E1207" s="58">
        <f t="shared" si="36"/>
        <v>0</v>
      </c>
      <c r="F1207" s="26" t="str">
        <f t="shared" si="37"/>
        <v/>
      </c>
    </row>
    <row r="1208" s="191" customFormat="true" ht="17" customHeight="true" spans="1:6">
      <c r="A1208" s="200">
        <v>2220103</v>
      </c>
      <c r="B1208" s="200" t="s">
        <v>347</v>
      </c>
      <c r="C1208" s="58">
        <v>0</v>
      </c>
      <c r="D1208" s="58">
        <v>0</v>
      </c>
      <c r="E1208" s="58">
        <f t="shared" si="36"/>
        <v>0</v>
      </c>
      <c r="F1208" s="26" t="str">
        <f t="shared" si="37"/>
        <v/>
      </c>
    </row>
    <row r="1209" s="191" customFormat="true" ht="17" customHeight="true" spans="1:6">
      <c r="A1209" s="200">
        <v>2220104</v>
      </c>
      <c r="B1209" s="200" t="s">
        <v>1265</v>
      </c>
      <c r="C1209" s="58">
        <v>0</v>
      </c>
      <c r="D1209" s="58">
        <v>0</v>
      </c>
      <c r="E1209" s="58">
        <f t="shared" si="36"/>
        <v>0</v>
      </c>
      <c r="F1209" s="26" t="str">
        <f t="shared" si="37"/>
        <v/>
      </c>
    </row>
    <row r="1210" s="191" customFormat="true" ht="17" customHeight="true" spans="1:6">
      <c r="A1210" s="200">
        <v>2220105</v>
      </c>
      <c r="B1210" s="200" t="s">
        <v>1266</v>
      </c>
      <c r="C1210" s="58">
        <v>0</v>
      </c>
      <c r="D1210" s="58">
        <v>0</v>
      </c>
      <c r="E1210" s="58">
        <f t="shared" si="36"/>
        <v>0</v>
      </c>
      <c r="F1210" s="26" t="str">
        <f t="shared" si="37"/>
        <v/>
      </c>
    </row>
    <row r="1211" s="191" customFormat="true" ht="17" customHeight="true" spans="1:6">
      <c r="A1211" s="200">
        <v>2220106</v>
      </c>
      <c r="B1211" s="200" t="s">
        <v>1267</v>
      </c>
      <c r="C1211" s="58">
        <v>0</v>
      </c>
      <c r="D1211" s="58">
        <v>2</v>
      </c>
      <c r="E1211" s="58">
        <f t="shared" si="36"/>
        <v>2</v>
      </c>
      <c r="F1211" s="26" t="str">
        <f t="shared" si="37"/>
        <v/>
      </c>
    </row>
    <row r="1212" s="191" customFormat="true" ht="17" customHeight="true" spans="1:6">
      <c r="A1212" s="200">
        <v>2220107</v>
      </c>
      <c r="B1212" s="200" t="s">
        <v>1268</v>
      </c>
      <c r="C1212" s="58">
        <v>0</v>
      </c>
      <c r="D1212" s="58">
        <v>0</v>
      </c>
      <c r="E1212" s="58">
        <f t="shared" si="36"/>
        <v>0</v>
      </c>
      <c r="F1212" s="26" t="str">
        <f t="shared" si="37"/>
        <v/>
      </c>
    </row>
    <row r="1213" s="191" customFormat="true" ht="17" customHeight="true" spans="1:6">
      <c r="A1213" s="200">
        <v>2220112</v>
      </c>
      <c r="B1213" s="200" t="s">
        <v>1269</v>
      </c>
      <c r="C1213" s="58">
        <v>0</v>
      </c>
      <c r="D1213" s="58">
        <v>0</v>
      </c>
      <c r="E1213" s="58">
        <f t="shared" si="36"/>
        <v>0</v>
      </c>
      <c r="F1213" s="26" t="str">
        <f t="shared" si="37"/>
        <v/>
      </c>
    </row>
    <row r="1214" s="191" customFormat="true" ht="17" customHeight="true" spans="1:6">
      <c r="A1214" s="200">
        <v>2220113</v>
      </c>
      <c r="B1214" s="200" t="s">
        <v>1270</v>
      </c>
      <c r="C1214" s="58">
        <v>0</v>
      </c>
      <c r="D1214" s="58">
        <v>0</v>
      </c>
      <c r="E1214" s="58">
        <f t="shared" si="36"/>
        <v>0</v>
      </c>
      <c r="F1214" s="26" t="str">
        <f t="shared" si="37"/>
        <v/>
      </c>
    </row>
    <row r="1215" s="191" customFormat="true" ht="17" customHeight="true" spans="1:6">
      <c r="A1215" s="200">
        <v>2220114</v>
      </c>
      <c r="B1215" s="200" t="s">
        <v>1271</v>
      </c>
      <c r="C1215" s="58">
        <v>0</v>
      </c>
      <c r="D1215" s="58">
        <v>0</v>
      </c>
      <c r="E1215" s="58">
        <f t="shared" si="36"/>
        <v>0</v>
      </c>
      <c r="F1215" s="26" t="str">
        <f t="shared" si="37"/>
        <v/>
      </c>
    </row>
    <row r="1216" s="191" customFormat="true" ht="17" customHeight="true" spans="1:6">
      <c r="A1216" s="200">
        <v>2220115</v>
      </c>
      <c r="B1216" s="200" t="s">
        <v>1272</v>
      </c>
      <c r="C1216" s="58">
        <v>0</v>
      </c>
      <c r="D1216" s="58">
        <v>0</v>
      </c>
      <c r="E1216" s="58">
        <f t="shared" si="36"/>
        <v>0</v>
      </c>
      <c r="F1216" s="26" t="str">
        <f t="shared" si="37"/>
        <v/>
      </c>
    </row>
    <row r="1217" s="191" customFormat="true" ht="17" customHeight="true" spans="1:6">
      <c r="A1217" s="200">
        <v>2220118</v>
      </c>
      <c r="B1217" s="200" t="s">
        <v>1273</v>
      </c>
      <c r="C1217" s="58">
        <v>0</v>
      </c>
      <c r="D1217" s="58">
        <v>0</v>
      </c>
      <c r="E1217" s="58">
        <f t="shared" si="36"/>
        <v>0</v>
      </c>
      <c r="F1217" s="26" t="str">
        <f t="shared" si="37"/>
        <v/>
      </c>
    </row>
    <row r="1218" s="191" customFormat="true" ht="17" customHeight="true" spans="1:6">
      <c r="A1218" s="200">
        <v>2220119</v>
      </c>
      <c r="B1218" s="200" t="s">
        <v>1274</v>
      </c>
      <c r="C1218" s="58">
        <v>1</v>
      </c>
      <c r="D1218" s="58">
        <v>0</v>
      </c>
      <c r="E1218" s="58">
        <f t="shared" si="36"/>
        <v>-1</v>
      </c>
      <c r="F1218" s="26">
        <f t="shared" si="37"/>
        <v>-100</v>
      </c>
    </row>
    <row r="1219" s="191" customFormat="true" ht="17" customHeight="true" spans="1:6">
      <c r="A1219" s="200">
        <v>2220120</v>
      </c>
      <c r="B1219" s="200" t="s">
        <v>1275</v>
      </c>
      <c r="C1219" s="58">
        <v>0</v>
      </c>
      <c r="D1219" s="58">
        <v>0</v>
      </c>
      <c r="E1219" s="58">
        <f t="shared" si="36"/>
        <v>0</v>
      </c>
      <c r="F1219" s="26" t="str">
        <f t="shared" si="37"/>
        <v/>
      </c>
    </row>
    <row r="1220" s="191" customFormat="true" ht="17" customHeight="true" spans="1:6">
      <c r="A1220" s="200">
        <v>2220121</v>
      </c>
      <c r="B1220" s="200" t="s">
        <v>1276</v>
      </c>
      <c r="C1220" s="58">
        <v>0</v>
      </c>
      <c r="D1220" s="58">
        <v>0</v>
      </c>
      <c r="E1220" s="58">
        <f t="shared" ref="E1220:E1283" si="38">D1220-C1220</f>
        <v>0</v>
      </c>
      <c r="F1220" s="26" t="str">
        <f t="shared" ref="F1220:F1283" si="39">IF(C1220&lt;&gt;0,ROUND(100*(D1220/C1220-1),1),"")</f>
        <v/>
      </c>
    </row>
    <row r="1221" s="191" customFormat="true" ht="17" customHeight="true" spans="1:6">
      <c r="A1221" s="200">
        <v>2220150</v>
      </c>
      <c r="B1221" s="200" t="s">
        <v>354</v>
      </c>
      <c r="C1221" s="58">
        <v>43</v>
      </c>
      <c r="D1221" s="58">
        <v>43</v>
      </c>
      <c r="E1221" s="58">
        <f t="shared" si="38"/>
        <v>0</v>
      </c>
      <c r="F1221" s="26">
        <f t="shared" si="39"/>
        <v>0</v>
      </c>
    </row>
    <row r="1222" s="191" customFormat="true" ht="17" customHeight="true" spans="1:6">
      <c r="A1222" s="200">
        <v>2220199</v>
      </c>
      <c r="B1222" s="200" t="s">
        <v>1277</v>
      </c>
      <c r="C1222" s="58">
        <v>10</v>
      </c>
      <c r="D1222" s="58">
        <v>0</v>
      </c>
      <c r="E1222" s="58">
        <f t="shared" si="38"/>
        <v>-10</v>
      </c>
      <c r="F1222" s="26">
        <f t="shared" si="39"/>
        <v>-100</v>
      </c>
    </row>
    <row r="1223" s="51" customFormat="true" spans="1:6">
      <c r="A1223" s="200">
        <v>22203</v>
      </c>
      <c r="B1223" s="202" t="s">
        <v>1278</v>
      </c>
      <c r="C1223" s="201">
        <f>SUM(C1224:C1228)</f>
        <v>0</v>
      </c>
      <c r="D1223" s="201"/>
      <c r="E1223" s="201">
        <f t="shared" si="38"/>
        <v>0</v>
      </c>
      <c r="F1223" s="24" t="str">
        <f t="shared" si="39"/>
        <v/>
      </c>
    </row>
    <row r="1224" s="191" customFormat="true" ht="17" customHeight="true" spans="1:6">
      <c r="A1224" s="200">
        <v>2220301</v>
      </c>
      <c r="B1224" s="200" t="s">
        <v>1279</v>
      </c>
      <c r="C1224" s="58">
        <v>0</v>
      </c>
      <c r="D1224" s="58">
        <v>0</v>
      </c>
      <c r="E1224" s="58">
        <f t="shared" si="38"/>
        <v>0</v>
      </c>
      <c r="F1224" s="26" t="str">
        <f t="shared" si="39"/>
        <v/>
      </c>
    </row>
    <row r="1225" s="191" customFormat="true" ht="17" customHeight="true" spans="1:6">
      <c r="A1225" s="200">
        <v>2220303</v>
      </c>
      <c r="B1225" s="200" t="s">
        <v>1280</v>
      </c>
      <c r="C1225" s="58">
        <v>0</v>
      </c>
      <c r="D1225" s="58">
        <v>0</v>
      </c>
      <c r="E1225" s="58">
        <f t="shared" si="38"/>
        <v>0</v>
      </c>
      <c r="F1225" s="26" t="str">
        <f t="shared" si="39"/>
        <v/>
      </c>
    </row>
    <row r="1226" s="191" customFormat="true" ht="17" customHeight="true" spans="1:6">
      <c r="A1226" s="200">
        <v>2220304</v>
      </c>
      <c r="B1226" s="200" t="s">
        <v>1281</v>
      </c>
      <c r="C1226" s="58">
        <v>0</v>
      </c>
      <c r="D1226" s="58">
        <v>0</v>
      </c>
      <c r="E1226" s="58">
        <f t="shared" si="38"/>
        <v>0</v>
      </c>
      <c r="F1226" s="26" t="str">
        <f t="shared" si="39"/>
        <v/>
      </c>
    </row>
    <row r="1227" s="191" customFormat="true" ht="17" customHeight="true" spans="1:6">
      <c r="A1227" s="200">
        <v>2220305</v>
      </c>
      <c r="B1227" s="200" t="s">
        <v>1282</v>
      </c>
      <c r="C1227" s="58">
        <v>0</v>
      </c>
      <c r="D1227" s="58">
        <v>0</v>
      </c>
      <c r="E1227" s="58">
        <f t="shared" si="38"/>
        <v>0</v>
      </c>
      <c r="F1227" s="26" t="str">
        <f t="shared" si="39"/>
        <v/>
      </c>
    </row>
    <row r="1228" s="191" customFormat="true" ht="17" customHeight="true" spans="1:6">
      <c r="A1228" s="200">
        <v>2220399</v>
      </c>
      <c r="B1228" s="200" t="s">
        <v>1283</v>
      </c>
      <c r="C1228" s="58">
        <v>0</v>
      </c>
      <c r="D1228" s="58">
        <v>0</v>
      </c>
      <c r="E1228" s="58">
        <f t="shared" si="38"/>
        <v>0</v>
      </c>
      <c r="F1228" s="26" t="str">
        <f t="shared" si="39"/>
        <v/>
      </c>
    </row>
    <row r="1229" s="51" customFormat="true" spans="1:6">
      <c r="A1229" s="200">
        <v>22204</v>
      </c>
      <c r="B1229" s="202" t="s">
        <v>1284</v>
      </c>
      <c r="C1229" s="201">
        <f>SUM(C1230:C1234)</f>
        <v>0</v>
      </c>
      <c r="D1229" s="201">
        <v>250</v>
      </c>
      <c r="E1229" s="201">
        <f t="shared" si="38"/>
        <v>250</v>
      </c>
      <c r="F1229" s="24" t="str">
        <f t="shared" si="39"/>
        <v/>
      </c>
    </row>
    <row r="1230" s="191" customFormat="true" ht="17" customHeight="true" spans="1:6">
      <c r="A1230" s="200">
        <v>2220401</v>
      </c>
      <c r="B1230" s="200" t="s">
        <v>1285</v>
      </c>
      <c r="C1230" s="58">
        <v>0</v>
      </c>
      <c r="D1230" s="58">
        <v>0</v>
      </c>
      <c r="E1230" s="58">
        <f t="shared" si="38"/>
        <v>0</v>
      </c>
      <c r="F1230" s="26" t="str">
        <f t="shared" si="39"/>
        <v/>
      </c>
    </row>
    <row r="1231" s="191" customFormat="true" ht="17" customHeight="true" spans="1:6">
      <c r="A1231" s="200">
        <v>2220402</v>
      </c>
      <c r="B1231" s="200" t="s">
        <v>1286</v>
      </c>
      <c r="C1231" s="58">
        <v>0</v>
      </c>
      <c r="D1231" s="58">
        <v>0</v>
      </c>
      <c r="E1231" s="58">
        <f t="shared" si="38"/>
        <v>0</v>
      </c>
      <c r="F1231" s="26" t="str">
        <f t="shared" si="39"/>
        <v/>
      </c>
    </row>
    <row r="1232" s="191" customFormat="true" ht="17" customHeight="true" spans="1:6">
      <c r="A1232" s="200">
        <v>2220403</v>
      </c>
      <c r="B1232" s="200" t="s">
        <v>1287</v>
      </c>
      <c r="C1232" s="58">
        <v>0</v>
      </c>
      <c r="D1232" s="58">
        <v>250</v>
      </c>
      <c r="E1232" s="58">
        <f t="shared" si="38"/>
        <v>250</v>
      </c>
      <c r="F1232" s="26" t="str">
        <f t="shared" si="39"/>
        <v/>
      </c>
    </row>
    <row r="1233" s="191" customFormat="true" ht="17" customHeight="true" spans="1:6">
      <c r="A1233" s="200">
        <v>2220404</v>
      </c>
      <c r="B1233" s="200" t="s">
        <v>1288</v>
      </c>
      <c r="C1233" s="58">
        <v>0</v>
      </c>
      <c r="D1233" s="58">
        <v>0</v>
      </c>
      <c r="E1233" s="58">
        <f t="shared" si="38"/>
        <v>0</v>
      </c>
      <c r="F1233" s="26" t="str">
        <f t="shared" si="39"/>
        <v/>
      </c>
    </row>
    <row r="1234" s="191" customFormat="true" ht="17" customHeight="true" spans="1:6">
      <c r="A1234" s="200">
        <v>2220499</v>
      </c>
      <c r="B1234" s="200" t="s">
        <v>1289</v>
      </c>
      <c r="C1234" s="58">
        <v>0</v>
      </c>
      <c r="D1234" s="58">
        <v>0</v>
      </c>
      <c r="E1234" s="58">
        <f t="shared" si="38"/>
        <v>0</v>
      </c>
      <c r="F1234" s="26" t="str">
        <f t="shared" si="39"/>
        <v/>
      </c>
    </row>
    <row r="1235" s="51" customFormat="true" spans="1:6">
      <c r="A1235" s="200">
        <v>22205</v>
      </c>
      <c r="B1235" s="202" t="s">
        <v>1290</v>
      </c>
      <c r="C1235" s="201">
        <f>SUM(C1236:C1247)</f>
        <v>0</v>
      </c>
      <c r="D1235" s="201">
        <v>170</v>
      </c>
      <c r="E1235" s="201">
        <f t="shared" si="38"/>
        <v>170</v>
      </c>
      <c r="F1235" s="24" t="str">
        <f t="shared" si="39"/>
        <v/>
      </c>
    </row>
    <row r="1236" s="191" customFormat="true" ht="17" customHeight="true" spans="1:6">
      <c r="A1236" s="200">
        <v>2220501</v>
      </c>
      <c r="B1236" s="200" t="s">
        <v>1291</v>
      </c>
      <c r="C1236" s="58">
        <v>0</v>
      </c>
      <c r="D1236" s="58">
        <v>0</v>
      </c>
      <c r="E1236" s="58">
        <f t="shared" si="38"/>
        <v>0</v>
      </c>
      <c r="F1236" s="26" t="str">
        <f t="shared" si="39"/>
        <v/>
      </c>
    </row>
    <row r="1237" s="191" customFormat="true" ht="17" customHeight="true" spans="1:6">
      <c r="A1237" s="200">
        <v>2220502</v>
      </c>
      <c r="B1237" s="200" t="s">
        <v>1292</v>
      </c>
      <c r="C1237" s="58">
        <v>0</v>
      </c>
      <c r="D1237" s="58">
        <v>0</v>
      </c>
      <c r="E1237" s="58">
        <f t="shared" si="38"/>
        <v>0</v>
      </c>
      <c r="F1237" s="26" t="str">
        <f t="shared" si="39"/>
        <v/>
      </c>
    </row>
    <row r="1238" s="191" customFormat="true" ht="17" customHeight="true" spans="1:6">
      <c r="A1238" s="200">
        <v>2220503</v>
      </c>
      <c r="B1238" s="200" t="s">
        <v>1293</v>
      </c>
      <c r="C1238" s="58">
        <v>0</v>
      </c>
      <c r="D1238" s="58">
        <v>0</v>
      </c>
      <c r="E1238" s="58">
        <f t="shared" si="38"/>
        <v>0</v>
      </c>
      <c r="F1238" s="26" t="str">
        <f t="shared" si="39"/>
        <v/>
      </c>
    </row>
    <row r="1239" s="191" customFormat="true" ht="17" customHeight="true" spans="1:6">
      <c r="A1239" s="200">
        <v>2220504</v>
      </c>
      <c r="B1239" s="200" t="s">
        <v>1294</v>
      </c>
      <c r="C1239" s="58">
        <v>0</v>
      </c>
      <c r="D1239" s="58">
        <v>0</v>
      </c>
      <c r="E1239" s="58">
        <f t="shared" si="38"/>
        <v>0</v>
      </c>
      <c r="F1239" s="26" t="str">
        <f t="shared" si="39"/>
        <v/>
      </c>
    </row>
    <row r="1240" s="191" customFormat="true" ht="17" customHeight="true" spans="1:6">
      <c r="A1240" s="200">
        <v>2220505</v>
      </c>
      <c r="B1240" s="200" t="s">
        <v>1295</v>
      </c>
      <c r="C1240" s="58">
        <v>0</v>
      </c>
      <c r="D1240" s="58">
        <v>0</v>
      </c>
      <c r="E1240" s="58">
        <f t="shared" si="38"/>
        <v>0</v>
      </c>
      <c r="F1240" s="26" t="str">
        <f t="shared" si="39"/>
        <v/>
      </c>
    </row>
    <row r="1241" s="191" customFormat="true" ht="17" customHeight="true" spans="1:6">
      <c r="A1241" s="200">
        <v>2220506</v>
      </c>
      <c r="B1241" s="200" t="s">
        <v>1296</v>
      </c>
      <c r="C1241" s="58">
        <v>0</v>
      </c>
      <c r="D1241" s="58">
        <v>0</v>
      </c>
      <c r="E1241" s="58">
        <f t="shared" si="38"/>
        <v>0</v>
      </c>
      <c r="F1241" s="26" t="str">
        <f t="shared" si="39"/>
        <v/>
      </c>
    </row>
    <row r="1242" s="191" customFormat="true" ht="17" customHeight="true" spans="1:6">
      <c r="A1242" s="200">
        <v>2220507</v>
      </c>
      <c r="B1242" s="200" t="s">
        <v>1297</v>
      </c>
      <c r="C1242" s="58">
        <v>0</v>
      </c>
      <c r="D1242" s="58">
        <v>0</v>
      </c>
      <c r="E1242" s="58">
        <f t="shared" si="38"/>
        <v>0</v>
      </c>
      <c r="F1242" s="26" t="str">
        <f t="shared" si="39"/>
        <v/>
      </c>
    </row>
    <row r="1243" s="191" customFormat="true" ht="17" customHeight="true" spans="1:6">
      <c r="A1243" s="200">
        <v>2220508</v>
      </c>
      <c r="B1243" s="200" t="s">
        <v>1298</v>
      </c>
      <c r="C1243" s="58">
        <v>0</v>
      </c>
      <c r="D1243" s="58">
        <v>0</v>
      </c>
      <c r="E1243" s="58">
        <f t="shared" si="38"/>
        <v>0</v>
      </c>
      <c r="F1243" s="26" t="str">
        <f t="shared" si="39"/>
        <v/>
      </c>
    </row>
    <row r="1244" s="191" customFormat="true" ht="17" customHeight="true" spans="1:6">
      <c r="A1244" s="200">
        <v>2220509</v>
      </c>
      <c r="B1244" s="200" t="s">
        <v>1299</v>
      </c>
      <c r="C1244" s="58">
        <v>0</v>
      </c>
      <c r="D1244" s="58">
        <v>0</v>
      </c>
      <c r="E1244" s="58">
        <f t="shared" si="38"/>
        <v>0</v>
      </c>
      <c r="F1244" s="26" t="str">
        <f t="shared" si="39"/>
        <v/>
      </c>
    </row>
    <row r="1245" s="191" customFormat="true" ht="17" customHeight="true" spans="1:6">
      <c r="A1245" s="200">
        <v>2220510</v>
      </c>
      <c r="B1245" s="200" t="s">
        <v>1300</v>
      </c>
      <c r="C1245" s="58">
        <v>0</v>
      </c>
      <c r="D1245" s="58">
        <v>0</v>
      </c>
      <c r="E1245" s="58">
        <f t="shared" si="38"/>
        <v>0</v>
      </c>
      <c r="F1245" s="26" t="str">
        <f t="shared" si="39"/>
        <v/>
      </c>
    </row>
    <row r="1246" s="191" customFormat="true" ht="17" customHeight="true" spans="1:6">
      <c r="A1246" s="200">
        <v>2220511</v>
      </c>
      <c r="B1246" s="200" t="s">
        <v>1301</v>
      </c>
      <c r="C1246" s="58">
        <v>0</v>
      </c>
      <c r="D1246" s="58">
        <v>170</v>
      </c>
      <c r="E1246" s="58">
        <f t="shared" si="38"/>
        <v>170</v>
      </c>
      <c r="F1246" s="26" t="str">
        <f t="shared" si="39"/>
        <v/>
      </c>
    </row>
    <row r="1247" s="191" customFormat="true" ht="17" customHeight="true" spans="1:6">
      <c r="A1247" s="200">
        <v>2220599</v>
      </c>
      <c r="B1247" s="200" t="s">
        <v>1302</v>
      </c>
      <c r="C1247" s="58">
        <v>0</v>
      </c>
      <c r="D1247" s="58">
        <v>0</v>
      </c>
      <c r="E1247" s="58">
        <f t="shared" si="38"/>
        <v>0</v>
      </c>
      <c r="F1247" s="26" t="str">
        <f t="shared" si="39"/>
        <v/>
      </c>
    </row>
    <row r="1248" s="51" customFormat="true" spans="1:6">
      <c r="A1248" s="202">
        <v>224</v>
      </c>
      <c r="B1248" s="202" t="s">
        <v>1303</v>
      </c>
      <c r="C1248" s="201">
        <f>SUM(C1249,C1260,C1268,C1276,C1288,C1292,C1296)</f>
        <v>1405</v>
      </c>
      <c r="D1248" s="201">
        <f>SUM(D1249,D1260,D1267,D1275,D1288,D1292,D1296)</f>
        <v>1845</v>
      </c>
      <c r="E1248" s="201">
        <f t="shared" si="38"/>
        <v>440</v>
      </c>
      <c r="F1248" s="24">
        <f t="shared" si="39"/>
        <v>31.3</v>
      </c>
    </row>
    <row r="1249" s="51" customFormat="true" spans="1:6">
      <c r="A1249" s="200">
        <v>22401</v>
      </c>
      <c r="B1249" s="202" t="s">
        <v>1304</v>
      </c>
      <c r="C1249" s="201">
        <v>662</v>
      </c>
      <c r="D1249" s="201">
        <v>702</v>
      </c>
      <c r="E1249" s="201">
        <f t="shared" si="38"/>
        <v>40</v>
      </c>
      <c r="F1249" s="24">
        <f t="shared" si="39"/>
        <v>6</v>
      </c>
    </row>
    <row r="1250" s="191" customFormat="true" ht="17" customHeight="true" spans="1:6">
      <c r="A1250" s="200">
        <v>2240101</v>
      </c>
      <c r="B1250" s="200" t="s">
        <v>345</v>
      </c>
      <c r="C1250" s="58">
        <v>303</v>
      </c>
      <c r="D1250" s="58">
        <v>367</v>
      </c>
      <c r="E1250" s="58">
        <f t="shared" si="38"/>
        <v>64</v>
      </c>
      <c r="F1250" s="26">
        <f t="shared" si="39"/>
        <v>21.1</v>
      </c>
    </row>
    <row r="1251" s="191" customFormat="true" ht="17" customHeight="true" spans="1:6">
      <c r="A1251" s="200">
        <v>2240102</v>
      </c>
      <c r="B1251" s="200" t="s">
        <v>346</v>
      </c>
      <c r="C1251" s="58">
        <v>0</v>
      </c>
      <c r="D1251" s="58">
        <v>0</v>
      </c>
      <c r="E1251" s="58">
        <f t="shared" si="38"/>
        <v>0</v>
      </c>
      <c r="F1251" s="26" t="str">
        <f t="shared" si="39"/>
        <v/>
      </c>
    </row>
    <row r="1252" s="191" customFormat="true" ht="17" customHeight="true" spans="1:6">
      <c r="A1252" s="200">
        <v>2240103</v>
      </c>
      <c r="B1252" s="200" t="s">
        <v>347</v>
      </c>
      <c r="C1252" s="58">
        <v>0</v>
      </c>
      <c r="D1252" s="58">
        <v>0</v>
      </c>
      <c r="E1252" s="58">
        <f t="shared" si="38"/>
        <v>0</v>
      </c>
      <c r="F1252" s="26" t="str">
        <f t="shared" si="39"/>
        <v/>
      </c>
    </row>
    <row r="1253" s="191" customFormat="true" ht="17" customHeight="true" spans="1:6">
      <c r="A1253" s="200">
        <v>2240104</v>
      </c>
      <c r="B1253" s="200" t="s">
        <v>1305</v>
      </c>
      <c r="C1253" s="58">
        <v>76</v>
      </c>
      <c r="D1253" s="58">
        <v>1</v>
      </c>
      <c r="E1253" s="58">
        <f t="shared" si="38"/>
        <v>-75</v>
      </c>
      <c r="F1253" s="26">
        <f t="shared" si="39"/>
        <v>-98.7</v>
      </c>
    </row>
    <row r="1254" s="191" customFormat="true" ht="17" customHeight="true" spans="1:6">
      <c r="A1254" s="200">
        <v>2240105</v>
      </c>
      <c r="B1254" s="200" t="s">
        <v>1306</v>
      </c>
      <c r="C1254" s="58">
        <v>0</v>
      </c>
      <c r="D1254" s="58">
        <v>0</v>
      </c>
      <c r="E1254" s="58">
        <f t="shared" si="38"/>
        <v>0</v>
      </c>
      <c r="F1254" s="26" t="str">
        <f t="shared" si="39"/>
        <v/>
      </c>
    </row>
    <row r="1255" s="191" customFormat="true" ht="17" customHeight="true" spans="1:6">
      <c r="A1255" s="200">
        <v>2240106</v>
      </c>
      <c r="B1255" s="200" t="s">
        <v>1307</v>
      </c>
      <c r="C1255" s="58">
        <v>14</v>
      </c>
      <c r="D1255" s="58">
        <v>18</v>
      </c>
      <c r="E1255" s="58">
        <f t="shared" si="38"/>
        <v>4</v>
      </c>
      <c r="F1255" s="26">
        <f t="shared" si="39"/>
        <v>28.6</v>
      </c>
    </row>
    <row r="1256" s="191" customFormat="true" ht="17" customHeight="true" spans="1:6">
      <c r="A1256" s="200">
        <v>2240108</v>
      </c>
      <c r="B1256" s="200" t="s">
        <v>1308</v>
      </c>
      <c r="C1256" s="58">
        <v>0</v>
      </c>
      <c r="D1256" s="58">
        <v>0</v>
      </c>
      <c r="E1256" s="58">
        <f t="shared" si="38"/>
        <v>0</v>
      </c>
      <c r="F1256" s="26" t="str">
        <f t="shared" si="39"/>
        <v/>
      </c>
    </row>
    <row r="1257" s="191" customFormat="true" ht="17" customHeight="true" spans="1:6">
      <c r="A1257" s="200">
        <v>2240109</v>
      </c>
      <c r="B1257" s="200" t="s">
        <v>1309</v>
      </c>
      <c r="C1257" s="58">
        <v>41</v>
      </c>
      <c r="D1257" s="58">
        <v>26</v>
      </c>
      <c r="E1257" s="58">
        <f t="shared" si="38"/>
        <v>-15</v>
      </c>
      <c r="F1257" s="26">
        <f t="shared" si="39"/>
        <v>-36.6</v>
      </c>
    </row>
    <row r="1258" s="191" customFormat="true" ht="17" customHeight="true" spans="1:6">
      <c r="A1258" s="200">
        <v>2240150</v>
      </c>
      <c r="B1258" s="200" t="s">
        <v>354</v>
      </c>
      <c r="C1258" s="58">
        <v>58</v>
      </c>
      <c r="D1258" s="58">
        <v>87</v>
      </c>
      <c r="E1258" s="58">
        <f t="shared" si="38"/>
        <v>29</v>
      </c>
      <c r="F1258" s="26">
        <f t="shared" si="39"/>
        <v>50</v>
      </c>
    </row>
    <row r="1259" s="191" customFormat="true" ht="17" customHeight="true" spans="1:6">
      <c r="A1259" s="200">
        <v>2240199</v>
      </c>
      <c r="B1259" s="200" t="s">
        <v>1310</v>
      </c>
      <c r="C1259" s="58">
        <v>170</v>
      </c>
      <c r="D1259" s="58">
        <v>203</v>
      </c>
      <c r="E1259" s="58">
        <f t="shared" si="38"/>
        <v>33</v>
      </c>
      <c r="F1259" s="26">
        <f t="shared" si="39"/>
        <v>19.4</v>
      </c>
    </row>
    <row r="1260" s="51" customFormat="true" spans="1:6">
      <c r="A1260" s="200">
        <v>22402</v>
      </c>
      <c r="B1260" s="202" t="s">
        <v>1311</v>
      </c>
      <c r="C1260" s="201">
        <v>549</v>
      </c>
      <c r="D1260" s="201">
        <v>835</v>
      </c>
      <c r="E1260" s="201">
        <f t="shared" si="38"/>
        <v>286</v>
      </c>
      <c r="F1260" s="24">
        <f t="shared" si="39"/>
        <v>52.1</v>
      </c>
    </row>
    <row r="1261" s="191" customFormat="true" ht="17" customHeight="true" spans="1:6">
      <c r="A1261" s="200">
        <v>2240201</v>
      </c>
      <c r="B1261" s="200" t="s">
        <v>345</v>
      </c>
      <c r="C1261" s="58">
        <v>0</v>
      </c>
      <c r="D1261" s="58">
        <v>0</v>
      </c>
      <c r="E1261" s="58">
        <f t="shared" si="38"/>
        <v>0</v>
      </c>
      <c r="F1261" s="26" t="str">
        <f t="shared" si="39"/>
        <v/>
      </c>
    </row>
    <row r="1262" s="191" customFormat="true" ht="17" customHeight="true" spans="1:6">
      <c r="A1262" s="200">
        <v>2240202</v>
      </c>
      <c r="B1262" s="200" t="s">
        <v>346</v>
      </c>
      <c r="C1262" s="58">
        <v>0</v>
      </c>
      <c r="D1262" s="58">
        <v>0</v>
      </c>
      <c r="E1262" s="58">
        <f t="shared" si="38"/>
        <v>0</v>
      </c>
      <c r="F1262" s="26" t="str">
        <f t="shared" si="39"/>
        <v/>
      </c>
    </row>
    <row r="1263" s="191" customFormat="true" ht="17" customHeight="true" spans="1:6">
      <c r="A1263" s="200">
        <v>2240203</v>
      </c>
      <c r="B1263" s="200" t="s">
        <v>347</v>
      </c>
      <c r="C1263" s="58">
        <v>0</v>
      </c>
      <c r="D1263" s="58">
        <v>0</v>
      </c>
      <c r="E1263" s="58">
        <f t="shared" si="38"/>
        <v>0</v>
      </c>
      <c r="F1263" s="26" t="str">
        <f t="shared" si="39"/>
        <v/>
      </c>
    </row>
    <row r="1264" s="191" customFormat="true" ht="17" customHeight="true" spans="1:6">
      <c r="A1264" s="200">
        <v>2240204</v>
      </c>
      <c r="B1264" s="200" t="s">
        <v>1312</v>
      </c>
      <c r="C1264" s="58">
        <v>549</v>
      </c>
      <c r="D1264" s="58">
        <v>835</v>
      </c>
      <c r="E1264" s="58">
        <f t="shared" si="38"/>
        <v>286</v>
      </c>
      <c r="F1264" s="26">
        <f t="shared" si="39"/>
        <v>52.1</v>
      </c>
    </row>
    <row r="1265" s="191" customFormat="true" ht="17" customHeight="true" spans="1:6">
      <c r="A1265" s="200">
        <v>2240250</v>
      </c>
      <c r="B1265" s="200" t="s">
        <v>354</v>
      </c>
      <c r="C1265" s="58">
        <v>0</v>
      </c>
      <c r="D1265" s="58">
        <v>0</v>
      </c>
      <c r="E1265" s="58">
        <f t="shared" si="38"/>
        <v>0</v>
      </c>
      <c r="F1265" s="26" t="str">
        <f t="shared" si="39"/>
        <v/>
      </c>
    </row>
    <row r="1266" s="191" customFormat="true" ht="17" customHeight="true" spans="1:6">
      <c r="A1266" s="200">
        <v>2240299</v>
      </c>
      <c r="B1266" s="200" t="s">
        <v>1313</v>
      </c>
      <c r="C1266" s="58">
        <v>0</v>
      </c>
      <c r="D1266" s="58">
        <v>0</v>
      </c>
      <c r="E1266" s="58">
        <f t="shared" si="38"/>
        <v>0</v>
      </c>
      <c r="F1266" s="26" t="str">
        <f t="shared" si="39"/>
        <v/>
      </c>
    </row>
    <row r="1267" s="51" customFormat="true" spans="1:6">
      <c r="A1267" s="200">
        <v>22404</v>
      </c>
      <c r="B1267" s="202" t="s">
        <v>1314</v>
      </c>
      <c r="C1267" s="201">
        <f>SUM(C1268:C1274)</f>
        <v>0</v>
      </c>
      <c r="D1267" s="201"/>
      <c r="E1267" s="201">
        <f t="shared" si="38"/>
        <v>0</v>
      </c>
      <c r="F1267" s="24" t="str">
        <f t="shared" si="39"/>
        <v/>
      </c>
    </row>
    <row r="1268" s="191" customFormat="true" ht="17" customHeight="true" spans="1:6">
      <c r="A1268" s="200">
        <v>2240401</v>
      </c>
      <c r="B1268" s="200" t="s">
        <v>345</v>
      </c>
      <c r="C1268" s="58">
        <v>0</v>
      </c>
      <c r="D1268" s="58">
        <v>0</v>
      </c>
      <c r="E1268" s="58">
        <f t="shared" si="38"/>
        <v>0</v>
      </c>
      <c r="F1268" s="26" t="str">
        <f t="shared" si="39"/>
        <v/>
      </c>
    </row>
    <row r="1269" s="191" customFormat="true" ht="17" customHeight="true" spans="1:6">
      <c r="A1269" s="200">
        <v>2240402</v>
      </c>
      <c r="B1269" s="200" t="s">
        <v>346</v>
      </c>
      <c r="C1269" s="58">
        <v>0</v>
      </c>
      <c r="D1269" s="58">
        <v>0</v>
      </c>
      <c r="E1269" s="58">
        <f t="shared" si="38"/>
        <v>0</v>
      </c>
      <c r="F1269" s="26" t="str">
        <f t="shared" si="39"/>
        <v/>
      </c>
    </row>
    <row r="1270" s="191" customFormat="true" ht="17" customHeight="true" spans="1:6">
      <c r="A1270" s="200">
        <v>2240403</v>
      </c>
      <c r="B1270" s="200" t="s">
        <v>347</v>
      </c>
      <c r="C1270" s="58">
        <v>0</v>
      </c>
      <c r="D1270" s="58">
        <v>0</v>
      </c>
      <c r="E1270" s="58">
        <f t="shared" si="38"/>
        <v>0</v>
      </c>
      <c r="F1270" s="26" t="str">
        <f t="shared" si="39"/>
        <v/>
      </c>
    </row>
    <row r="1271" s="191" customFormat="true" ht="17" customHeight="true" spans="1:6">
      <c r="A1271" s="200">
        <v>2240404</v>
      </c>
      <c r="B1271" s="200" t="s">
        <v>1315</v>
      </c>
      <c r="C1271" s="58">
        <v>0</v>
      </c>
      <c r="D1271" s="58">
        <v>0</v>
      </c>
      <c r="E1271" s="58">
        <f t="shared" si="38"/>
        <v>0</v>
      </c>
      <c r="F1271" s="26" t="str">
        <f t="shared" si="39"/>
        <v/>
      </c>
    </row>
    <row r="1272" s="191" customFormat="true" ht="17" customHeight="true" spans="1:6">
      <c r="A1272" s="200">
        <v>2240405</v>
      </c>
      <c r="B1272" s="200" t="s">
        <v>1316</v>
      </c>
      <c r="C1272" s="58">
        <v>0</v>
      </c>
      <c r="D1272" s="58">
        <v>0</v>
      </c>
      <c r="E1272" s="58">
        <f t="shared" si="38"/>
        <v>0</v>
      </c>
      <c r="F1272" s="26" t="str">
        <f t="shared" si="39"/>
        <v/>
      </c>
    </row>
    <row r="1273" s="191" customFormat="true" ht="17" customHeight="true" spans="1:6">
      <c r="A1273" s="200">
        <v>2240450</v>
      </c>
      <c r="B1273" s="200" t="s">
        <v>354</v>
      </c>
      <c r="C1273" s="58">
        <v>0</v>
      </c>
      <c r="D1273" s="58">
        <v>0</v>
      </c>
      <c r="E1273" s="58">
        <f t="shared" si="38"/>
        <v>0</v>
      </c>
      <c r="F1273" s="26" t="str">
        <f t="shared" si="39"/>
        <v/>
      </c>
    </row>
    <row r="1274" s="191" customFormat="true" ht="17" customHeight="true" spans="1:6">
      <c r="A1274" s="200">
        <v>2240499</v>
      </c>
      <c r="B1274" s="200" t="s">
        <v>1317</v>
      </c>
      <c r="C1274" s="58">
        <v>0</v>
      </c>
      <c r="D1274" s="58">
        <v>0</v>
      </c>
      <c r="E1274" s="58">
        <f t="shared" si="38"/>
        <v>0</v>
      </c>
      <c r="F1274" s="26" t="str">
        <f t="shared" si="39"/>
        <v/>
      </c>
    </row>
    <row r="1275" s="51" customFormat="true" spans="1:6">
      <c r="A1275" s="200">
        <v>22405</v>
      </c>
      <c r="B1275" s="202" t="s">
        <v>1318</v>
      </c>
      <c r="C1275" s="201">
        <f>SUM(C1276:C1287)</f>
        <v>0</v>
      </c>
      <c r="D1275" s="201"/>
      <c r="E1275" s="201">
        <f t="shared" si="38"/>
        <v>0</v>
      </c>
      <c r="F1275" s="24" t="str">
        <f t="shared" si="39"/>
        <v/>
      </c>
    </row>
    <row r="1276" s="191" customFormat="true" ht="17" customHeight="true" spans="1:6">
      <c r="A1276" s="200">
        <v>2240501</v>
      </c>
      <c r="B1276" s="200" t="s">
        <v>345</v>
      </c>
      <c r="C1276" s="58">
        <v>0</v>
      </c>
      <c r="D1276" s="58">
        <v>0</v>
      </c>
      <c r="E1276" s="58">
        <f t="shared" si="38"/>
        <v>0</v>
      </c>
      <c r="F1276" s="26" t="str">
        <f t="shared" si="39"/>
        <v/>
      </c>
    </row>
    <row r="1277" s="191" customFormat="true" ht="17" customHeight="true" spans="1:6">
      <c r="A1277" s="200">
        <v>2240502</v>
      </c>
      <c r="B1277" s="200" t="s">
        <v>346</v>
      </c>
      <c r="C1277" s="58">
        <v>0</v>
      </c>
      <c r="D1277" s="58">
        <v>0</v>
      </c>
      <c r="E1277" s="58">
        <f t="shared" si="38"/>
        <v>0</v>
      </c>
      <c r="F1277" s="26" t="str">
        <f t="shared" si="39"/>
        <v/>
      </c>
    </row>
    <row r="1278" s="191" customFormat="true" ht="17" customHeight="true" spans="1:6">
      <c r="A1278" s="200">
        <v>2240503</v>
      </c>
      <c r="B1278" s="200" t="s">
        <v>347</v>
      </c>
      <c r="C1278" s="58">
        <v>0</v>
      </c>
      <c r="D1278" s="58">
        <v>0</v>
      </c>
      <c r="E1278" s="58">
        <f t="shared" si="38"/>
        <v>0</v>
      </c>
      <c r="F1278" s="26" t="str">
        <f t="shared" si="39"/>
        <v/>
      </c>
    </row>
    <row r="1279" s="191" customFormat="true" ht="17" customHeight="true" spans="1:6">
      <c r="A1279" s="200">
        <v>2240504</v>
      </c>
      <c r="B1279" s="200" t="s">
        <v>1319</v>
      </c>
      <c r="C1279" s="58">
        <v>0</v>
      </c>
      <c r="D1279" s="58">
        <v>0</v>
      </c>
      <c r="E1279" s="58">
        <f t="shared" si="38"/>
        <v>0</v>
      </c>
      <c r="F1279" s="26" t="str">
        <f t="shared" si="39"/>
        <v/>
      </c>
    </row>
    <row r="1280" s="191" customFormat="true" ht="17" customHeight="true" spans="1:6">
      <c r="A1280" s="200">
        <v>2240505</v>
      </c>
      <c r="B1280" s="200" t="s">
        <v>1320</v>
      </c>
      <c r="C1280" s="58">
        <v>0</v>
      </c>
      <c r="D1280" s="58">
        <v>0</v>
      </c>
      <c r="E1280" s="58">
        <f t="shared" si="38"/>
        <v>0</v>
      </c>
      <c r="F1280" s="26" t="str">
        <f t="shared" si="39"/>
        <v/>
      </c>
    </row>
    <row r="1281" s="191" customFormat="true" ht="17" customHeight="true" spans="1:6">
      <c r="A1281" s="200">
        <v>2240506</v>
      </c>
      <c r="B1281" s="200" t="s">
        <v>1321</v>
      </c>
      <c r="C1281" s="58">
        <v>0</v>
      </c>
      <c r="D1281" s="58">
        <v>0</v>
      </c>
      <c r="E1281" s="58">
        <f t="shared" si="38"/>
        <v>0</v>
      </c>
      <c r="F1281" s="26" t="str">
        <f t="shared" si="39"/>
        <v/>
      </c>
    </row>
    <row r="1282" s="191" customFormat="true" ht="17" customHeight="true" spans="1:6">
      <c r="A1282" s="200">
        <v>2240507</v>
      </c>
      <c r="B1282" s="200" t="s">
        <v>1322</v>
      </c>
      <c r="C1282" s="58">
        <v>0</v>
      </c>
      <c r="D1282" s="58">
        <v>0</v>
      </c>
      <c r="E1282" s="58">
        <f t="shared" si="38"/>
        <v>0</v>
      </c>
      <c r="F1282" s="26" t="str">
        <f t="shared" si="39"/>
        <v/>
      </c>
    </row>
    <row r="1283" s="191" customFormat="true" ht="17" customHeight="true" spans="1:6">
      <c r="A1283" s="200">
        <v>2240508</v>
      </c>
      <c r="B1283" s="200" t="s">
        <v>1323</v>
      </c>
      <c r="C1283" s="58">
        <v>0</v>
      </c>
      <c r="D1283" s="58">
        <v>0</v>
      </c>
      <c r="E1283" s="58">
        <f t="shared" si="38"/>
        <v>0</v>
      </c>
      <c r="F1283" s="26" t="str">
        <f t="shared" si="39"/>
        <v/>
      </c>
    </row>
    <row r="1284" s="191" customFormat="true" ht="17" customHeight="true" spans="1:6">
      <c r="A1284" s="200">
        <v>2240509</v>
      </c>
      <c r="B1284" s="200" t="s">
        <v>1324</v>
      </c>
      <c r="C1284" s="58">
        <v>0</v>
      </c>
      <c r="D1284" s="58">
        <v>0</v>
      </c>
      <c r="E1284" s="58">
        <f t="shared" ref="E1284:E1318" si="40">D1284-C1284</f>
        <v>0</v>
      </c>
      <c r="F1284" s="26" t="str">
        <f t="shared" ref="F1284:F1318" si="41">IF(C1284&lt;&gt;0,ROUND(100*(D1284/C1284-1),1),"")</f>
        <v/>
      </c>
    </row>
    <row r="1285" s="191" customFormat="true" ht="17" customHeight="true" spans="1:6">
      <c r="A1285" s="200">
        <v>2240510</v>
      </c>
      <c r="B1285" s="200" t="s">
        <v>1325</v>
      </c>
      <c r="C1285" s="58">
        <v>0</v>
      </c>
      <c r="D1285" s="58">
        <v>0</v>
      </c>
      <c r="E1285" s="58">
        <f t="shared" si="40"/>
        <v>0</v>
      </c>
      <c r="F1285" s="26" t="str">
        <f t="shared" si="41"/>
        <v/>
      </c>
    </row>
    <row r="1286" s="191" customFormat="true" ht="17" customHeight="true" spans="1:6">
      <c r="A1286" s="200">
        <v>2240550</v>
      </c>
      <c r="B1286" s="200" t="s">
        <v>1326</v>
      </c>
      <c r="C1286" s="58">
        <v>0</v>
      </c>
      <c r="D1286" s="58">
        <v>0</v>
      </c>
      <c r="E1286" s="58">
        <f t="shared" si="40"/>
        <v>0</v>
      </c>
      <c r="F1286" s="26" t="str">
        <f t="shared" si="41"/>
        <v/>
      </c>
    </row>
    <row r="1287" s="191" customFormat="true" ht="17" customHeight="true" spans="1:6">
      <c r="A1287" s="200">
        <v>2240599</v>
      </c>
      <c r="B1287" s="200" t="s">
        <v>1327</v>
      </c>
      <c r="C1287" s="58">
        <v>0</v>
      </c>
      <c r="D1287" s="58">
        <v>0</v>
      </c>
      <c r="E1287" s="58">
        <f t="shared" si="40"/>
        <v>0</v>
      </c>
      <c r="F1287" s="26" t="str">
        <f t="shared" si="41"/>
        <v/>
      </c>
    </row>
    <row r="1288" s="51" customFormat="true" spans="1:6">
      <c r="A1288" s="200">
        <v>22406</v>
      </c>
      <c r="B1288" s="202" t="s">
        <v>1328</v>
      </c>
      <c r="C1288" s="201">
        <v>176</v>
      </c>
      <c r="D1288" s="201">
        <v>21</v>
      </c>
      <c r="E1288" s="201">
        <f t="shared" si="40"/>
        <v>-155</v>
      </c>
      <c r="F1288" s="24">
        <f t="shared" si="41"/>
        <v>-88.1</v>
      </c>
    </row>
    <row r="1289" s="191" customFormat="true" ht="17" customHeight="true" spans="1:6">
      <c r="A1289" s="200">
        <v>2240601</v>
      </c>
      <c r="B1289" s="200" t="s">
        <v>1329</v>
      </c>
      <c r="C1289" s="58">
        <v>146</v>
      </c>
      <c r="D1289" s="58">
        <v>21</v>
      </c>
      <c r="E1289" s="58">
        <f t="shared" si="40"/>
        <v>-125</v>
      </c>
      <c r="F1289" s="26">
        <f t="shared" si="41"/>
        <v>-85.6</v>
      </c>
    </row>
    <row r="1290" s="191" customFormat="true" ht="17" customHeight="true" spans="1:6">
      <c r="A1290" s="200">
        <v>2240602</v>
      </c>
      <c r="B1290" s="200" t="s">
        <v>1330</v>
      </c>
      <c r="C1290" s="58">
        <v>0</v>
      </c>
      <c r="D1290" s="58">
        <v>0</v>
      </c>
      <c r="E1290" s="58">
        <f t="shared" si="40"/>
        <v>0</v>
      </c>
      <c r="F1290" s="26" t="str">
        <f t="shared" si="41"/>
        <v/>
      </c>
    </row>
    <row r="1291" s="191" customFormat="true" ht="17" customHeight="true" spans="1:6">
      <c r="A1291" s="200">
        <v>2240699</v>
      </c>
      <c r="B1291" s="200" t="s">
        <v>1331</v>
      </c>
      <c r="C1291" s="58">
        <v>30</v>
      </c>
      <c r="D1291" s="58">
        <v>0</v>
      </c>
      <c r="E1291" s="58">
        <f t="shared" si="40"/>
        <v>-30</v>
      </c>
      <c r="F1291" s="26">
        <f t="shared" si="41"/>
        <v>-100</v>
      </c>
    </row>
    <row r="1292" s="51" customFormat="true" spans="1:6">
      <c r="A1292" s="200">
        <v>22407</v>
      </c>
      <c r="B1292" s="202" t="s">
        <v>1332</v>
      </c>
      <c r="C1292" s="201">
        <v>18</v>
      </c>
      <c r="D1292" s="201">
        <v>287</v>
      </c>
      <c r="E1292" s="201">
        <f t="shared" si="40"/>
        <v>269</v>
      </c>
      <c r="F1292" s="24">
        <f t="shared" si="41"/>
        <v>1494.4</v>
      </c>
    </row>
    <row r="1293" s="191" customFormat="true" ht="17" customHeight="true" spans="1:6">
      <c r="A1293" s="200">
        <v>2240703</v>
      </c>
      <c r="B1293" s="200" t="s">
        <v>1333</v>
      </c>
      <c r="C1293" s="58">
        <v>12</v>
      </c>
      <c r="D1293" s="58">
        <v>44</v>
      </c>
      <c r="E1293" s="58">
        <f t="shared" si="40"/>
        <v>32</v>
      </c>
      <c r="F1293" s="26">
        <f t="shared" si="41"/>
        <v>266.7</v>
      </c>
    </row>
    <row r="1294" s="191" customFormat="true" ht="17" customHeight="true" spans="1:6">
      <c r="A1294" s="200">
        <v>2240704</v>
      </c>
      <c r="B1294" s="200" t="s">
        <v>1334</v>
      </c>
      <c r="C1294" s="58">
        <v>0</v>
      </c>
      <c r="D1294" s="58">
        <v>238</v>
      </c>
      <c r="E1294" s="58">
        <f t="shared" si="40"/>
        <v>238</v>
      </c>
      <c r="F1294" s="26" t="str">
        <f t="shared" si="41"/>
        <v/>
      </c>
    </row>
    <row r="1295" s="191" customFormat="true" ht="17" customHeight="true" spans="1:6">
      <c r="A1295" s="200">
        <v>2240799</v>
      </c>
      <c r="B1295" s="200" t="s">
        <v>1335</v>
      </c>
      <c r="C1295" s="58">
        <v>6</v>
      </c>
      <c r="D1295" s="58">
        <v>5</v>
      </c>
      <c r="E1295" s="58">
        <f t="shared" si="40"/>
        <v>-1</v>
      </c>
      <c r="F1295" s="26">
        <f t="shared" si="41"/>
        <v>-16.7</v>
      </c>
    </row>
    <row r="1296" s="51" customFormat="true" spans="1:6">
      <c r="A1296" s="200">
        <v>22499</v>
      </c>
      <c r="B1296" s="202" t="s">
        <v>1336</v>
      </c>
      <c r="C1296" s="201">
        <f t="shared" ref="C1296:C1300" si="42">C1297</f>
        <v>0</v>
      </c>
      <c r="D1296" s="201"/>
      <c r="E1296" s="201">
        <f t="shared" si="40"/>
        <v>0</v>
      </c>
      <c r="F1296" s="24" t="str">
        <f t="shared" si="41"/>
        <v/>
      </c>
    </row>
    <row r="1297" s="191" customFormat="true" ht="17" customHeight="true" spans="1:6">
      <c r="A1297" s="200">
        <v>2249999</v>
      </c>
      <c r="B1297" s="200" t="s">
        <v>1337</v>
      </c>
      <c r="C1297" s="58">
        <v>0</v>
      </c>
      <c r="D1297" s="58">
        <v>0</v>
      </c>
      <c r="E1297" s="58">
        <f t="shared" si="40"/>
        <v>0</v>
      </c>
      <c r="F1297" s="26" t="str">
        <f t="shared" si="41"/>
        <v/>
      </c>
    </row>
    <row r="1298" s="51" customFormat="true" spans="1:6">
      <c r="A1298" s="202">
        <v>227</v>
      </c>
      <c r="B1298" s="202" t="s">
        <v>1338</v>
      </c>
      <c r="C1298" s="201">
        <v>0</v>
      </c>
      <c r="D1298" s="201"/>
      <c r="E1298" s="201">
        <f t="shared" si="40"/>
        <v>0</v>
      </c>
      <c r="F1298" s="24" t="str">
        <f t="shared" si="41"/>
        <v/>
      </c>
    </row>
    <row r="1299" s="51" customFormat="true" spans="1:6">
      <c r="A1299" s="202">
        <v>229</v>
      </c>
      <c r="B1299" s="202" t="s">
        <v>1339</v>
      </c>
      <c r="C1299" s="201">
        <f t="shared" si="42"/>
        <v>531</v>
      </c>
      <c r="D1299" s="201">
        <f>D1300</f>
        <v>1017</v>
      </c>
      <c r="E1299" s="201">
        <f t="shared" si="40"/>
        <v>486</v>
      </c>
      <c r="F1299" s="24">
        <f t="shared" si="41"/>
        <v>91.5</v>
      </c>
    </row>
    <row r="1300" s="51" customFormat="true" spans="1:6">
      <c r="A1300" s="200">
        <v>22999</v>
      </c>
      <c r="B1300" s="202" t="s">
        <v>1340</v>
      </c>
      <c r="C1300" s="201">
        <f t="shared" si="42"/>
        <v>531</v>
      </c>
      <c r="D1300" s="201">
        <v>1017</v>
      </c>
      <c r="E1300" s="201">
        <f t="shared" si="40"/>
        <v>486</v>
      </c>
      <c r="F1300" s="24">
        <f t="shared" si="41"/>
        <v>91.5</v>
      </c>
    </row>
    <row r="1301" s="191" customFormat="true" ht="17" customHeight="true" spans="1:6">
      <c r="A1301" s="200">
        <v>2299999</v>
      </c>
      <c r="B1301" s="200" t="s">
        <v>1341</v>
      </c>
      <c r="C1301" s="58">
        <v>531</v>
      </c>
      <c r="D1301" s="58">
        <v>1017</v>
      </c>
      <c r="E1301" s="58">
        <f t="shared" si="40"/>
        <v>486</v>
      </c>
      <c r="F1301" s="26">
        <f t="shared" si="41"/>
        <v>91.5</v>
      </c>
    </row>
    <row r="1302" s="51" customFormat="true" spans="1:6">
      <c r="A1302" s="202">
        <v>232</v>
      </c>
      <c r="B1302" s="202" t="s">
        <v>1342</v>
      </c>
      <c r="C1302" s="201">
        <f>SUM(C1303,C1304,C1309)</f>
        <v>3742</v>
      </c>
      <c r="D1302" s="201">
        <f>SUM(D1303,D1304,D1309)</f>
        <v>3646</v>
      </c>
      <c r="E1302" s="201">
        <f t="shared" si="40"/>
        <v>-96</v>
      </c>
      <c r="F1302" s="24">
        <f t="shared" si="41"/>
        <v>-2.6</v>
      </c>
    </row>
    <row r="1303" s="51" customFormat="true" spans="1:6">
      <c r="A1303" s="200">
        <v>23201</v>
      </c>
      <c r="B1303" s="202" t="s">
        <v>1343</v>
      </c>
      <c r="C1303" s="201">
        <v>0</v>
      </c>
      <c r="D1303" s="201"/>
      <c r="E1303" s="201">
        <f t="shared" si="40"/>
        <v>0</v>
      </c>
      <c r="F1303" s="24" t="str">
        <f t="shared" si="41"/>
        <v/>
      </c>
    </row>
    <row r="1304" s="51" customFormat="true" spans="1:6">
      <c r="A1304" s="200">
        <v>23202</v>
      </c>
      <c r="B1304" s="202" t="s">
        <v>1344</v>
      </c>
      <c r="C1304" s="201">
        <f>SUM(C1305:C1308)</f>
        <v>0</v>
      </c>
      <c r="D1304" s="201"/>
      <c r="E1304" s="201">
        <f t="shared" si="40"/>
        <v>0</v>
      </c>
      <c r="F1304" s="24" t="str">
        <f t="shared" si="41"/>
        <v/>
      </c>
    </row>
    <row r="1305" s="191" customFormat="true" ht="17" customHeight="true" spans="1:6">
      <c r="A1305" s="200">
        <v>2320201</v>
      </c>
      <c r="B1305" s="200" t="s">
        <v>1345</v>
      </c>
      <c r="C1305" s="58">
        <v>0</v>
      </c>
      <c r="D1305" s="58">
        <v>0</v>
      </c>
      <c r="E1305" s="58">
        <f t="shared" si="40"/>
        <v>0</v>
      </c>
      <c r="F1305" s="26" t="str">
        <f t="shared" si="41"/>
        <v/>
      </c>
    </row>
    <row r="1306" s="191" customFormat="true" ht="17" customHeight="true" spans="1:6">
      <c r="A1306" s="200">
        <v>2320202</v>
      </c>
      <c r="B1306" s="200" t="s">
        <v>1346</v>
      </c>
      <c r="C1306" s="58">
        <v>0</v>
      </c>
      <c r="D1306" s="58">
        <v>0</v>
      </c>
      <c r="E1306" s="58">
        <f t="shared" si="40"/>
        <v>0</v>
      </c>
      <c r="F1306" s="26" t="str">
        <f t="shared" si="41"/>
        <v/>
      </c>
    </row>
    <row r="1307" s="191" customFormat="true" ht="17" customHeight="true" spans="1:6">
      <c r="A1307" s="200">
        <v>2320203</v>
      </c>
      <c r="B1307" s="200" t="s">
        <v>1347</v>
      </c>
      <c r="C1307" s="58">
        <v>0</v>
      </c>
      <c r="D1307" s="58">
        <v>0</v>
      </c>
      <c r="E1307" s="58">
        <f t="shared" si="40"/>
        <v>0</v>
      </c>
      <c r="F1307" s="26" t="str">
        <f t="shared" si="41"/>
        <v/>
      </c>
    </row>
    <row r="1308" s="191" customFormat="true" ht="17" customHeight="true" spans="1:6">
      <c r="A1308" s="200">
        <v>2320299</v>
      </c>
      <c r="B1308" s="200" t="s">
        <v>1348</v>
      </c>
      <c r="C1308" s="58">
        <v>0</v>
      </c>
      <c r="D1308" s="58">
        <v>0</v>
      </c>
      <c r="E1308" s="58">
        <f t="shared" si="40"/>
        <v>0</v>
      </c>
      <c r="F1308" s="26" t="str">
        <f t="shared" si="41"/>
        <v/>
      </c>
    </row>
    <row r="1309" s="51" customFormat="true" spans="1:6">
      <c r="A1309" s="200">
        <v>23203</v>
      </c>
      <c r="B1309" s="202" t="s">
        <v>1349</v>
      </c>
      <c r="C1309" s="201">
        <v>3742</v>
      </c>
      <c r="D1309" s="201">
        <v>3646</v>
      </c>
      <c r="E1309" s="201">
        <f t="shared" si="40"/>
        <v>-96</v>
      </c>
      <c r="F1309" s="24">
        <f t="shared" si="41"/>
        <v>-2.6</v>
      </c>
    </row>
    <row r="1310" s="191" customFormat="true" ht="17.25" customHeight="true" spans="1:6">
      <c r="A1310" s="200">
        <v>2320301</v>
      </c>
      <c r="B1310" s="200" t="s">
        <v>1350</v>
      </c>
      <c r="C1310" s="58">
        <v>3742</v>
      </c>
      <c r="D1310" s="58">
        <v>3646</v>
      </c>
      <c r="E1310" s="58">
        <f t="shared" si="40"/>
        <v>-96</v>
      </c>
      <c r="F1310" s="26">
        <f t="shared" si="41"/>
        <v>-2.6</v>
      </c>
    </row>
    <row r="1311" s="191" customFormat="true" ht="17" customHeight="true" spans="1:6">
      <c r="A1311" s="200">
        <v>2320302</v>
      </c>
      <c r="B1311" s="200" t="s">
        <v>1351</v>
      </c>
      <c r="C1311" s="58">
        <v>0</v>
      </c>
      <c r="D1311" s="58">
        <v>0</v>
      </c>
      <c r="E1311" s="58">
        <f t="shared" si="40"/>
        <v>0</v>
      </c>
      <c r="F1311" s="26" t="str">
        <f t="shared" si="41"/>
        <v/>
      </c>
    </row>
    <row r="1312" s="191" customFormat="true" ht="17" customHeight="true" spans="1:6">
      <c r="A1312" s="200">
        <v>2320303</v>
      </c>
      <c r="B1312" s="200" t="s">
        <v>1352</v>
      </c>
      <c r="C1312" s="58">
        <v>0</v>
      </c>
      <c r="D1312" s="58">
        <v>0</v>
      </c>
      <c r="E1312" s="58">
        <f t="shared" si="40"/>
        <v>0</v>
      </c>
      <c r="F1312" s="26" t="str">
        <f t="shared" si="41"/>
        <v/>
      </c>
    </row>
    <row r="1313" s="191" customFormat="true" ht="17" customHeight="true" spans="1:6">
      <c r="A1313" s="200">
        <v>2320399</v>
      </c>
      <c r="B1313" s="200" t="s">
        <v>1353</v>
      </c>
      <c r="C1313" s="58">
        <v>0</v>
      </c>
      <c r="D1313" s="58">
        <v>0</v>
      </c>
      <c r="E1313" s="58">
        <f t="shared" si="40"/>
        <v>0</v>
      </c>
      <c r="F1313" s="26" t="str">
        <f t="shared" si="41"/>
        <v/>
      </c>
    </row>
    <row r="1314" s="51" customFormat="true" spans="1:6">
      <c r="A1314" s="202">
        <v>233</v>
      </c>
      <c r="B1314" s="202" t="s">
        <v>1354</v>
      </c>
      <c r="C1314" s="201">
        <f>C1315+C1316+C1317</f>
        <v>26</v>
      </c>
      <c r="D1314" s="201">
        <f>D1315+D1316+D1317</f>
        <v>33</v>
      </c>
      <c r="E1314" s="201">
        <f t="shared" si="40"/>
        <v>7</v>
      </c>
      <c r="F1314" s="24">
        <f t="shared" si="41"/>
        <v>26.9</v>
      </c>
    </row>
    <row r="1315" s="51" customFormat="true" spans="1:6">
      <c r="A1315" s="200">
        <v>23301</v>
      </c>
      <c r="B1315" s="202" t="s">
        <v>1355</v>
      </c>
      <c r="C1315" s="201">
        <v>0</v>
      </c>
      <c r="D1315" s="201"/>
      <c r="E1315" s="201">
        <f t="shared" si="40"/>
        <v>0</v>
      </c>
      <c r="F1315" s="24" t="str">
        <f t="shared" si="41"/>
        <v/>
      </c>
    </row>
    <row r="1316" s="51" customFormat="true" spans="1:6">
      <c r="A1316" s="200">
        <v>23302</v>
      </c>
      <c r="B1316" s="202" t="s">
        <v>1356</v>
      </c>
      <c r="C1316" s="201">
        <v>0</v>
      </c>
      <c r="D1316" s="201"/>
      <c r="E1316" s="201">
        <f t="shared" si="40"/>
        <v>0</v>
      </c>
      <c r="F1316" s="24" t="str">
        <f t="shared" si="41"/>
        <v/>
      </c>
    </row>
    <row r="1317" s="51" customFormat="true" spans="1:6">
      <c r="A1317" s="200">
        <v>23303</v>
      </c>
      <c r="B1317" s="202" t="s">
        <v>1357</v>
      </c>
      <c r="C1317" s="201">
        <v>26</v>
      </c>
      <c r="D1317" s="201">
        <v>33</v>
      </c>
      <c r="E1317" s="201">
        <f t="shared" si="40"/>
        <v>7</v>
      </c>
      <c r="F1317" s="24">
        <f t="shared" si="41"/>
        <v>26.9</v>
      </c>
    </row>
    <row r="1318" ht="14.25" spans="1:6">
      <c r="A1318" s="200">
        <v>2330301</v>
      </c>
      <c r="B1318" s="200" t="s">
        <v>1358</v>
      </c>
      <c r="C1318" s="58">
        <v>26</v>
      </c>
      <c r="D1318" s="58">
        <v>33</v>
      </c>
      <c r="E1318" s="58">
        <f t="shared" si="40"/>
        <v>7</v>
      </c>
      <c r="F1318" s="26">
        <f t="shared" si="41"/>
        <v>26.9</v>
      </c>
    </row>
  </sheetData>
  <mergeCells count="1">
    <mergeCell ref="B1:F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C50" sqref="C50"/>
    </sheetView>
  </sheetViews>
  <sheetFormatPr defaultColWidth="12.125" defaultRowHeight="15.75" outlineLevelCol="3"/>
  <cols>
    <col min="1" max="1" width="10.375" style="178" customWidth="true"/>
    <col min="2" max="2" width="46.5" style="178" customWidth="true"/>
    <col min="3" max="4" width="21.625" style="178" customWidth="true"/>
    <col min="5" max="16384" width="12.125" style="178"/>
  </cols>
  <sheetData>
    <row r="1" ht="30" customHeight="true" spans="1:4">
      <c r="A1" s="179"/>
      <c r="B1" s="180" t="s">
        <v>1397</v>
      </c>
      <c r="C1" s="180"/>
      <c r="D1" s="180"/>
    </row>
    <row r="2" ht="16.9" customHeight="true" spans="1:4">
      <c r="A2" s="181"/>
      <c r="B2" s="181"/>
      <c r="C2" s="182"/>
      <c r="D2" s="182" t="s">
        <v>24</v>
      </c>
    </row>
    <row r="3" s="176" customFormat="true" ht="33" customHeight="true" spans="1:4">
      <c r="A3" s="183" t="s">
        <v>225</v>
      </c>
      <c r="B3" s="184" t="s">
        <v>226</v>
      </c>
      <c r="C3" s="185" t="s">
        <v>82</v>
      </c>
      <c r="D3" s="185" t="s">
        <v>1398</v>
      </c>
    </row>
    <row r="4" s="177" customFormat="true" ht="17.1" customHeight="true" spans="1:4">
      <c r="A4" s="186"/>
      <c r="B4" s="184" t="s">
        <v>82</v>
      </c>
      <c r="C4" s="187">
        <v>282383</v>
      </c>
      <c r="D4" s="187">
        <v>131833</v>
      </c>
    </row>
    <row r="5" s="177" customFormat="true" ht="17.1" customHeight="true" spans="1:4">
      <c r="A5" s="186">
        <v>501</v>
      </c>
      <c r="B5" s="186" t="s">
        <v>1399</v>
      </c>
      <c r="C5" s="187">
        <v>48492</v>
      </c>
      <c r="D5" s="187">
        <v>43353</v>
      </c>
    </row>
    <row r="6" ht="17.1" customHeight="true" spans="1:4">
      <c r="A6" s="188">
        <v>50101</v>
      </c>
      <c r="B6" s="188" t="s">
        <v>1400</v>
      </c>
      <c r="C6" s="189">
        <v>30609</v>
      </c>
      <c r="D6" s="189">
        <v>29429</v>
      </c>
    </row>
    <row r="7" ht="17.1" customHeight="true" spans="1:4">
      <c r="A7" s="188">
        <v>50102</v>
      </c>
      <c r="B7" s="188" t="s">
        <v>1401</v>
      </c>
      <c r="C7" s="189">
        <v>9273</v>
      </c>
      <c r="D7" s="189">
        <v>8247</v>
      </c>
    </row>
    <row r="8" ht="17.1" customHeight="true" spans="1:4">
      <c r="A8" s="188">
        <v>50103</v>
      </c>
      <c r="B8" s="188" t="s">
        <v>1402</v>
      </c>
      <c r="C8" s="189">
        <v>2822</v>
      </c>
      <c r="D8" s="189">
        <v>2727</v>
      </c>
    </row>
    <row r="9" ht="17.1" customHeight="true" spans="1:4">
      <c r="A9" s="188">
        <v>50199</v>
      </c>
      <c r="B9" s="188" t="s">
        <v>1403</v>
      </c>
      <c r="C9" s="189">
        <v>5788</v>
      </c>
      <c r="D9" s="189">
        <v>2950</v>
      </c>
    </row>
    <row r="10" s="177" customFormat="true" ht="17.1" customHeight="true" spans="1:4">
      <c r="A10" s="186">
        <v>502</v>
      </c>
      <c r="B10" s="186" t="s">
        <v>1404</v>
      </c>
      <c r="C10" s="187">
        <v>20453</v>
      </c>
      <c r="D10" s="187">
        <v>6516</v>
      </c>
    </row>
    <row r="11" ht="17.1" customHeight="true" spans="1:4">
      <c r="A11" s="188">
        <v>50201</v>
      </c>
      <c r="B11" s="188" t="s">
        <v>1405</v>
      </c>
      <c r="C11" s="189">
        <v>8463</v>
      </c>
      <c r="D11" s="189">
        <v>5665</v>
      </c>
    </row>
    <row r="12" ht="17.1" customHeight="true" spans="1:4">
      <c r="A12" s="188">
        <v>50202</v>
      </c>
      <c r="B12" s="188" t="s">
        <v>1406</v>
      </c>
      <c r="C12" s="189">
        <v>161</v>
      </c>
      <c r="D12" s="189">
        <v>5</v>
      </c>
    </row>
    <row r="13" ht="17.1" customHeight="true" spans="1:4">
      <c r="A13" s="188">
        <v>50203</v>
      </c>
      <c r="B13" s="188" t="s">
        <v>1407</v>
      </c>
      <c r="C13" s="189">
        <v>321</v>
      </c>
      <c r="D13" s="189">
        <v>9</v>
      </c>
    </row>
    <row r="14" ht="17.1" customHeight="true" spans="1:4">
      <c r="A14" s="188">
        <v>50204</v>
      </c>
      <c r="B14" s="188" t="s">
        <v>1408</v>
      </c>
      <c r="C14" s="189">
        <v>392</v>
      </c>
      <c r="D14" s="189"/>
    </row>
    <row r="15" ht="17.1" customHeight="true" spans="1:4">
      <c r="A15" s="188">
        <v>50205</v>
      </c>
      <c r="B15" s="188" t="s">
        <v>1409</v>
      </c>
      <c r="C15" s="189">
        <v>5554</v>
      </c>
      <c r="D15" s="189">
        <v>1</v>
      </c>
    </row>
    <row r="16" ht="17.1" customHeight="true" spans="1:4">
      <c r="A16" s="188">
        <v>50206</v>
      </c>
      <c r="B16" s="188" t="s">
        <v>1410</v>
      </c>
      <c r="C16" s="189">
        <v>66</v>
      </c>
      <c r="D16" s="189">
        <v>52</v>
      </c>
    </row>
    <row r="17" ht="17.1" customHeight="true" spans="1:4">
      <c r="A17" s="188">
        <v>50207</v>
      </c>
      <c r="B17" s="188" t="s">
        <v>1411</v>
      </c>
      <c r="C17" s="189"/>
      <c r="D17" s="189"/>
    </row>
    <row r="18" ht="17.1" customHeight="true" spans="1:4">
      <c r="A18" s="188">
        <v>50208</v>
      </c>
      <c r="B18" s="188" t="s">
        <v>1412</v>
      </c>
      <c r="C18" s="189">
        <v>288</v>
      </c>
      <c r="D18" s="189">
        <v>261</v>
      </c>
    </row>
    <row r="19" ht="17.1" customHeight="true" spans="1:4">
      <c r="A19" s="188">
        <v>50209</v>
      </c>
      <c r="B19" s="188" t="s">
        <v>1413</v>
      </c>
      <c r="C19" s="189">
        <v>514</v>
      </c>
      <c r="D19" s="189">
        <v>29</v>
      </c>
    </row>
    <row r="20" ht="17.1" customHeight="true" spans="1:4">
      <c r="A20" s="188">
        <v>50299</v>
      </c>
      <c r="B20" s="188" t="s">
        <v>1414</v>
      </c>
      <c r="C20" s="189">
        <v>4694</v>
      </c>
      <c r="D20" s="189">
        <v>494</v>
      </c>
    </row>
    <row r="21" s="177" customFormat="true" ht="17.1" customHeight="true" spans="1:4">
      <c r="A21" s="186">
        <v>503</v>
      </c>
      <c r="B21" s="186" t="s">
        <v>1415</v>
      </c>
      <c r="C21" s="187">
        <v>21500</v>
      </c>
      <c r="D21" s="187"/>
    </row>
    <row r="22" ht="17.1" customHeight="true" spans="1:4">
      <c r="A22" s="188">
        <v>50301</v>
      </c>
      <c r="B22" s="188" t="s">
        <v>1416</v>
      </c>
      <c r="C22" s="189">
        <v>121</v>
      </c>
      <c r="D22" s="189"/>
    </row>
    <row r="23" ht="17.1" customHeight="true" spans="1:4">
      <c r="A23" s="188">
        <v>50302</v>
      </c>
      <c r="B23" s="188" t="s">
        <v>1417</v>
      </c>
      <c r="C23" s="189">
        <v>19832</v>
      </c>
      <c r="D23" s="189"/>
    </row>
    <row r="24" ht="17.1" customHeight="true" spans="1:4">
      <c r="A24" s="188">
        <v>50303</v>
      </c>
      <c r="B24" s="188" t="s">
        <v>1418</v>
      </c>
      <c r="C24" s="189"/>
      <c r="D24" s="189"/>
    </row>
    <row r="25" ht="17.1" customHeight="true" spans="1:4">
      <c r="A25" s="188">
        <v>50305</v>
      </c>
      <c r="B25" s="188" t="s">
        <v>1419</v>
      </c>
      <c r="C25" s="189">
        <v>13</v>
      </c>
      <c r="D25" s="189"/>
    </row>
    <row r="26" ht="17.1" customHeight="true" spans="1:4">
      <c r="A26" s="188">
        <v>50306</v>
      </c>
      <c r="B26" s="188" t="s">
        <v>1420</v>
      </c>
      <c r="C26" s="189">
        <v>1100</v>
      </c>
      <c r="D26" s="189"/>
    </row>
    <row r="27" ht="17.1" customHeight="true" spans="1:4">
      <c r="A27" s="188">
        <v>50307</v>
      </c>
      <c r="B27" s="188" t="s">
        <v>1421</v>
      </c>
      <c r="C27" s="189">
        <v>76</v>
      </c>
      <c r="D27" s="189"/>
    </row>
    <row r="28" ht="17.1" customHeight="true" spans="1:4">
      <c r="A28" s="188">
        <v>50399</v>
      </c>
      <c r="B28" s="188" t="s">
        <v>1422</v>
      </c>
      <c r="C28" s="189">
        <v>358</v>
      </c>
      <c r="D28" s="189"/>
    </row>
    <row r="29" s="177" customFormat="true" ht="17.1" customHeight="true" spans="1:4">
      <c r="A29" s="186">
        <v>504</v>
      </c>
      <c r="B29" s="186" t="s">
        <v>1423</v>
      </c>
      <c r="C29" s="187">
        <v>4815</v>
      </c>
      <c r="D29" s="187"/>
    </row>
    <row r="30" ht="17.1" customHeight="true" spans="1:4">
      <c r="A30" s="188">
        <v>50401</v>
      </c>
      <c r="B30" s="188" t="s">
        <v>1416</v>
      </c>
      <c r="C30" s="189">
        <v>2219</v>
      </c>
      <c r="D30" s="189"/>
    </row>
    <row r="31" ht="17.1" customHeight="true" spans="1:4">
      <c r="A31" s="188">
        <v>50402</v>
      </c>
      <c r="B31" s="188" t="s">
        <v>1417</v>
      </c>
      <c r="C31" s="189">
        <v>2596</v>
      </c>
      <c r="D31" s="189"/>
    </row>
    <row r="32" ht="17.1" customHeight="true" spans="1:4">
      <c r="A32" s="188">
        <v>50403</v>
      </c>
      <c r="B32" s="188" t="s">
        <v>1418</v>
      </c>
      <c r="C32" s="189"/>
      <c r="D32" s="189"/>
    </row>
    <row r="33" ht="17.1" customHeight="true" spans="1:4">
      <c r="A33" s="188">
        <v>50404</v>
      </c>
      <c r="B33" s="188" t="s">
        <v>1420</v>
      </c>
      <c r="C33" s="189"/>
      <c r="D33" s="189"/>
    </row>
    <row r="34" ht="17.1" customHeight="true" spans="1:4">
      <c r="A34" s="188">
        <v>50405</v>
      </c>
      <c r="B34" s="188" t="s">
        <v>1421</v>
      </c>
      <c r="C34" s="189"/>
      <c r="D34" s="189"/>
    </row>
    <row r="35" ht="17.1" customHeight="true" spans="1:4">
      <c r="A35" s="188">
        <v>50499</v>
      </c>
      <c r="B35" s="188" t="s">
        <v>1422</v>
      </c>
      <c r="C35" s="189"/>
      <c r="D35" s="189"/>
    </row>
    <row r="36" s="177" customFormat="true" ht="17.1" customHeight="true" spans="1:4">
      <c r="A36" s="186">
        <v>505</v>
      </c>
      <c r="B36" s="186" t="s">
        <v>1424</v>
      </c>
      <c r="C36" s="187">
        <v>82818</v>
      </c>
      <c r="D36" s="187">
        <v>68436</v>
      </c>
    </row>
    <row r="37" ht="17.1" customHeight="true" spans="1:4">
      <c r="A37" s="188">
        <v>50501</v>
      </c>
      <c r="B37" s="188" t="s">
        <v>1425</v>
      </c>
      <c r="C37" s="189">
        <v>71678</v>
      </c>
      <c r="D37" s="189">
        <v>66343</v>
      </c>
    </row>
    <row r="38" ht="17.1" customHeight="true" spans="1:4">
      <c r="A38" s="188">
        <v>50502</v>
      </c>
      <c r="B38" s="188" t="s">
        <v>1426</v>
      </c>
      <c r="C38" s="189">
        <v>11134</v>
      </c>
      <c r="D38" s="189">
        <v>2093</v>
      </c>
    </row>
    <row r="39" ht="17.1" customHeight="true" spans="1:4">
      <c r="A39" s="188">
        <v>50599</v>
      </c>
      <c r="B39" s="188" t="s">
        <v>1427</v>
      </c>
      <c r="C39" s="189">
        <v>6</v>
      </c>
      <c r="D39" s="189"/>
    </row>
    <row r="40" s="177" customFormat="true" ht="17.1" customHeight="true" spans="1:4">
      <c r="A40" s="186">
        <v>506</v>
      </c>
      <c r="B40" s="186" t="s">
        <v>1428</v>
      </c>
      <c r="C40" s="187">
        <v>9135</v>
      </c>
      <c r="D40" s="187">
        <v>7</v>
      </c>
    </row>
    <row r="41" ht="17.1" customHeight="true" spans="1:4">
      <c r="A41" s="188">
        <v>50601</v>
      </c>
      <c r="B41" s="188" t="s">
        <v>1429</v>
      </c>
      <c r="C41" s="189">
        <v>8186</v>
      </c>
      <c r="D41" s="189">
        <v>7</v>
      </c>
    </row>
    <row r="42" ht="17.1" customHeight="true" spans="1:4">
      <c r="A42" s="188">
        <v>50602</v>
      </c>
      <c r="B42" s="188" t="s">
        <v>1430</v>
      </c>
      <c r="C42" s="189">
        <v>949</v>
      </c>
      <c r="D42" s="189"/>
    </row>
    <row r="43" s="177" customFormat="true" ht="17.1" customHeight="true" spans="1:4">
      <c r="A43" s="186">
        <v>507</v>
      </c>
      <c r="B43" s="186" t="s">
        <v>1431</v>
      </c>
      <c r="C43" s="187">
        <v>5259</v>
      </c>
      <c r="D43" s="187"/>
    </row>
    <row r="44" ht="17.1" customHeight="true" spans="1:4">
      <c r="A44" s="188">
        <v>50701</v>
      </c>
      <c r="B44" s="188" t="s">
        <v>1432</v>
      </c>
      <c r="C44" s="189">
        <v>1020</v>
      </c>
      <c r="D44" s="189"/>
    </row>
    <row r="45" ht="17.1" customHeight="true" spans="1:4">
      <c r="A45" s="188">
        <v>50702</v>
      </c>
      <c r="B45" s="188" t="s">
        <v>1433</v>
      </c>
      <c r="C45" s="189">
        <v>1955</v>
      </c>
      <c r="D45" s="189"/>
    </row>
    <row r="46" ht="17.1" customHeight="true" spans="1:4">
      <c r="A46" s="188">
        <v>50799</v>
      </c>
      <c r="B46" s="188" t="s">
        <v>1434</v>
      </c>
      <c r="C46" s="189">
        <v>2284</v>
      </c>
      <c r="D46" s="189"/>
    </row>
    <row r="47" s="177" customFormat="true" ht="17.1" customHeight="true" spans="1:4">
      <c r="A47" s="186">
        <v>508</v>
      </c>
      <c r="B47" s="186" t="s">
        <v>1435</v>
      </c>
      <c r="C47" s="187"/>
      <c r="D47" s="187"/>
    </row>
    <row r="48" ht="17.1" customHeight="true" spans="1:4">
      <c r="A48" s="188">
        <v>50803</v>
      </c>
      <c r="B48" s="188" t="s">
        <v>1436</v>
      </c>
      <c r="C48" s="189"/>
      <c r="D48" s="189"/>
    </row>
    <row r="49" ht="17.1" customHeight="true" spans="1:4">
      <c r="A49" s="188">
        <v>50804</v>
      </c>
      <c r="B49" s="188" t="s">
        <v>1437</v>
      </c>
      <c r="C49" s="189"/>
      <c r="D49" s="189"/>
    </row>
    <row r="50" ht="17.1" customHeight="true" spans="1:4">
      <c r="A50" s="188">
        <v>50805</v>
      </c>
      <c r="B50" s="188" t="s">
        <v>1438</v>
      </c>
      <c r="C50" s="189"/>
      <c r="D50" s="189"/>
    </row>
    <row r="51" ht="17.1" customHeight="true" spans="1:4">
      <c r="A51" s="188">
        <v>50899</v>
      </c>
      <c r="B51" s="188" t="s">
        <v>1439</v>
      </c>
      <c r="C51" s="189"/>
      <c r="D51" s="189"/>
    </row>
    <row r="52" s="177" customFormat="true" ht="17.1" customHeight="true" spans="1:4">
      <c r="A52" s="186">
        <v>509</v>
      </c>
      <c r="B52" s="186" t="s">
        <v>1440</v>
      </c>
      <c r="C52" s="187">
        <v>60895</v>
      </c>
      <c r="D52" s="187">
        <v>13521</v>
      </c>
    </row>
    <row r="53" ht="17.1" customHeight="true" spans="1:4">
      <c r="A53" s="188">
        <v>50901</v>
      </c>
      <c r="B53" s="188" t="s">
        <v>1441</v>
      </c>
      <c r="C53" s="189">
        <v>23995</v>
      </c>
      <c r="D53" s="189">
        <v>3255</v>
      </c>
    </row>
    <row r="54" ht="17.1" customHeight="true" spans="1:4">
      <c r="A54" s="188">
        <v>50902</v>
      </c>
      <c r="B54" s="188" t="s">
        <v>1442</v>
      </c>
      <c r="C54" s="189">
        <v>1775</v>
      </c>
      <c r="D54" s="189"/>
    </row>
    <row r="55" ht="17.1" customHeight="true" spans="1:4">
      <c r="A55" s="188">
        <v>50903</v>
      </c>
      <c r="B55" s="188" t="s">
        <v>1443</v>
      </c>
      <c r="C55" s="189">
        <v>21671</v>
      </c>
      <c r="D55" s="189"/>
    </row>
    <row r="56" ht="17.1" customHeight="true" spans="1:4">
      <c r="A56" s="188">
        <v>50905</v>
      </c>
      <c r="B56" s="188" t="s">
        <v>1444</v>
      </c>
      <c r="C56" s="189">
        <v>5440</v>
      </c>
      <c r="D56" s="189">
        <v>5145</v>
      </c>
    </row>
    <row r="57" ht="17.1" customHeight="true" spans="1:4">
      <c r="A57" s="188">
        <v>50999</v>
      </c>
      <c r="B57" s="188" t="s">
        <v>1445</v>
      </c>
      <c r="C57" s="189">
        <v>8014</v>
      </c>
      <c r="D57" s="189">
        <v>5121</v>
      </c>
    </row>
    <row r="58" s="177" customFormat="true" ht="17.1" customHeight="true" spans="1:4">
      <c r="A58" s="186">
        <v>510</v>
      </c>
      <c r="B58" s="186" t="s">
        <v>1446</v>
      </c>
      <c r="C58" s="187">
        <v>25015</v>
      </c>
      <c r="D58" s="187"/>
    </row>
    <row r="59" ht="17.1" customHeight="true" spans="1:4">
      <c r="A59" s="188">
        <v>51002</v>
      </c>
      <c r="B59" s="188" t="s">
        <v>1447</v>
      </c>
      <c r="C59" s="189">
        <v>25015</v>
      </c>
      <c r="D59" s="189"/>
    </row>
    <row r="60" ht="17.1" customHeight="true" spans="1:4">
      <c r="A60" s="188">
        <v>51003</v>
      </c>
      <c r="B60" s="188" t="s">
        <v>732</v>
      </c>
      <c r="C60" s="189"/>
      <c r="D60" s="189"/>
    </row>
    <row r="61" ht="17.1" customHeight="true" spans="1:4">
      <c r="A61" s="188">
        <v>51004</v>
      </c>
      <c r="B61" s="188" t="s">
        <v>1448</v>
      </c>
      <c r="C61" s="189"/>
      <c r="D61" s="189"/>
    </row>
    <row r="62" s="177" customFormat="true" ht="17.1" customHeight="true" spans="1:4">
      <c r="A62" s="186">
        <v>511</v>
      </c>
      <c r="B62" s="186" t="s">
        <v>1449</v>
      </c>
      <c r="C62" s="187">
        <v>3679</v>
      </c>
      <c r="D62" s="187"/>
    </row>
    <row r="63" ht="17.1" customHeight="true" spans="1:4">
      <c r="A63" s="188">
        <v>51101</v>
      </c>
      <c r="B63" s="188" t="s">
        <v>1450</v>
      </c>
      <c r="C63" s="189">
        <v>3646</v>
      </c>
      <c r="D63" s="189"/>
    </row>
    <row r="64" ht="17.1" customHeight="true" spans="1:4">
      <c r="A64" s="188">
        <v>51102</v>
      </c>
      <c r="B64" s="188" t="s">
        <v>1451</v>
      </c>
      <c r="C64" s="189"/>
      <c r="D64" s="189"/>
    </row>
    <row r="65" ht="17.1" customHeight="true" spans="1:4">
      <c r="A65" s="188">
        <v>51103</v>
      </c>
      <c r="B65" s="188" t="s">
        <v>1452</v>
      </c>
      <c r="C65" s="189">
        <v>33</v>
      </c>
      <c r="D65" s="189"/>
    </row>
    <row r="66" ht="17.1" customHeight="true" spans="1:4">
      <c r="A66" s="188">
        <v>51104</v>
      </c>
      <c r="B66" s="188" t="s">
        <v>1453</v>
      </c>
      <c r="C66" s="189"/>
      <c r="D66" s="189"/>
    </row>
    <row r="67" s="177" customFormat="true" ht="17.1" customHeight="true" spans="1:4">
      <c r="A67" s="186">
        <v>599</v>
      </c>
      <c r="B67" s="186" t="s">
        <v>1454</v>
      </c>
      <c r="C67" s="187">
        <v>322</v>
      </c>
      <c r="D67" s="187"/>
    </row>
    <row r="68" ht="17.1" customHeight="true" spans="1:4">
      <c r="A68" s="188">
        <v>59907</v>
      </c>
      <c r="B68" s="188" t="s">
        <v>1455</v>
      </c>
      <c r="C68" s="189"/>
      <c r="D68" s="189"/>
    </row>
    <row r="69" ht="17.1" customHeight="true" spans="1:4">
      <c r="A69" s="188">
        <v>59908</v>
      </c>
      <c r="B69" s="188" t="s">
        <v>1456</v>
      </c>
      <c r="C69" s="189"/>
      <c r="D69" s="189"/>
    </row>
    <row r="70" ht="17.1" customHeight="true" spans="1:4">
      <c r="A70" s="188">
        <v>59909</v>
      </c>
      <c r="B70" s="188" t="s">
        <v>1457</v>
      </c>
      <c r="C70" s="189"/>
      <c r="D70" s="189"/>
    </row>
    <row r="71" ht="17.1" customHeight="true" spans="1:4">
      <c r="A71" s="188">
        <v>59910</v>
      </c>
      <c r="B71" s="188" t="s">
        <v>1458</v>
      </c>
      <c r="C71" s="189"/>
      <c r="D71" s="189"/>
    </row>
    <row r="72" spans="1:4">
      <c r="A72" s="188">
        <v>59999</v>
      </c>
      <c r="B72" s="188" t="s">
        <v>1203</v>
      </c>
      <c r="C72" s="189">
        <v>322</v>
      </c>
      <c r="D72" s="189"/>
    </row>
  </sheetData>
  <autoFilter ref="A3:D72">
    <extLst/>
  </autoFilter>
  <mergeCells count="1">
    <mergeCell ref="B1:D1"/>
  </mergeCells>
  <printOptions horizontalCentered="true"/>
  <pageMargins left="0.75" right="0.75" top="0.79" bottom="0.59" header="0.24" footer="0.28"/>
  <pageSetup paperSize="9" firstPageNumber="22" orientation="landscape" useFirstPageNumber="true" horizontalDpi="600" verticalDpi="600"/>
  <headerFooter>
    <evenFooter>&amp;L&amp;14—&amp;P—</even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3"/>
  <sheetViews>
    <sheetView workbookViewId="0">
      <selection activeCell="G14" sqref="G14"/>
    </sheetView>
  </sheetViews>
  <sheetFormatPr defaultColWidth="9" defaultRowHeight="14.25"/>
  <cols>
    <col min="1" max="1" width="31.7666666666667" style="112" customWidth="true"/>
    <col min="2" max="2" width="11.9" style="151" customWidth="true"/>
    <col min="3" max="3" width="11.9" style="152" customWidth="true"/>
    <col min="4" max="4" width="11.9" style="151" customWidth="true"/>
    <col min="5" max="5" width="9" style="153" customWidth="true"/>
    <col min="6" max="6" width="8.125" style="153" customWidth="true"/>
    <col min="7" max="7" width="31.7666666666667" style="112" customWidth="true"/>
    <col min="8" max="10" width="11.9" style="154" customWidth="true"/>
    <col min="11" max="11" width="10.625" style="154" customWidth="true"/>
    <col min="12" max="12" width="9.75" style="154" customWidth="true"/>
    <col min="13" max="13" width="9.5" style="112" customWidth="true"/>
    <col min="14" max="16384" width="9" style="112"/>
  </cols>
  <sheetData>
    <row r="1" s="112" customFormat="true" ht="36" customHeight="true" spans="1:12">
      <c r="A1" s="155" t="s">
        <v>1459</v>
      </c>
      <c r="B1" s="156"/>
      <c r="C1" s="156"/>
      <c r="D1" s="156"/>
      <c r="E1" s="155"/>
      <c r="F1" s="155"/>
      <c r="G1" s="155"/>
      <c r="H1" s="156"/>
      <c r="I1" s="156"/>
      <c r="J1" s="156"/>
      <c r="K1" s="156"/>
      <c r="L1" s="156"/>
    </row>
    <row r="2" s="112" customFormat="true" ht="18" customHeight="true" spans="1:12">
      <c r="A2" s="150"/>
      <c r="B2" s="152"/>
      <c r="C2" s="152"/>
      <c r="D2" s="157"/>
      <c r="E2" s="153"/>
      <c r="F2" s="162"/>
      <c r="H2" s="154"/>
      <c r="I2" s="154"/>
      <c r="J2" s="154"/>
      <c r="K2" s="154"/>
      <c r="L2" s="167" t="s">
        <v>24</v>
      </c>
    </row>
    <row r="3" s="148" customFormat="true" ht="31" customHeight="true" spans="1:12">
      <c r="A3" s="158" t="s">
        <v>25</v>
      </c>
      <c r="B3" s="43" t="s">
        <v>26</v>
      </c>
      <c r="C3" s="43" t="s">
        <v>27</v>
      </c>
      <c r="D3" s="43" t="s">
        <v>28</v>
      </c>
      <c r="E3" s="44" t="s">
        <v>29</v>
      </c>
      <c r="F3" s="113" t="s">
        <v>30</v>
      </c>
      <c r="G3" s="68" t="s">
        <v>31</v>
      </c>
      <c r="H3" s="43" t="s">
        <v>26</v>
      </c>
      <c r="I3" s="43" t="s">
        <v>27</v>
      </c>
      <c r="J3" s="43" t="s">
        <v>28</v>
      </c>
      <c r="K3" s="44" t="s">
        <v>29</v>
      </c>
      <c r="L3" s="113" t="s">
        <v>30</v>
      </c>
    </row>
    <row r="4" s="149" customFormat="true" ht="17.1" customHeight="true" spans="1:12">
      <c r="A4" s="159" t="s">
        <v>85</v>
      </c>
      <c r="B4" s="134">
        <v>208599</v>
      </c>
      <c r="C4" s="134">
        <v>142227</v>
      </c>
      <c r="D4" s="134">
        <v>218322</v>
      </c>
      <c r="E4" s="47">
        <f>IF(B4&lt;&gt;0,ROUND(100*(D4/B4-1),1),"")</f>
        <v>4.7</v>
      </c>
      <c r="F4" s="47">
        <f t="shared" ref="F4:F67" si="0">IF(C4&lt;&gt;0,ROUND(100*(D4/C4),1),"")</f>
        <v>153.5</v>
      </c>
      <c r="G4" s="163" t="s">
        <v>1460</v>
      </c>
      <c r="H4" s="134">
        <v>14334</v>
      </c>
      <c r="I4" s="137">
        <v>12000</v>
      </c>
      <c r="J4" s="134">
        <v>14395</v>
      </c>
      <c r="K4" s="47">
        <f t="shared" ref="K4:K9" si="1">IF(H4&lt;&gt;0,ROUND(100*(J4/H4-1),1),"")</f>
        <v>0.4</v>
      </c>
      <c r="L4" s="47">
        <f t="shared" ref="L4:L10" si="2">IF(I4&lt;&gt;0,ROUND(100*(J4/I4),1),"")</f>
        <v>120</v>
      </c>
    </row>
    <row r="5" s="112" customFormat="true" ht="17.1" customHeight="true" spans="1:12">
      <c r="A5" s="160" t="s">
        <v>87</v>
      </c>
      <c r="B5" s="134">
        <v>9510</v>
      </c>
      <c r="C5" s="134">
        <v>9510</v>
      </c>
      <c r="D5" s="134">
        <v>9510</v>
      </c>
      <c r="E5" s="47">
        <f t="shared" ref="E4:E67" si="3">IF(B5&lt;&gt;0,ROUND(100*(D5/B5-1),1),"")</f>
        <v>0</v>
      </c>
      <c r="F5" s="47">
        <f t="shared" si="0"/>
        <v>100</v>
      </c>
      <c r="G5" s="138" t="s">
        <v>205</v>
      </c>
      <c r="H5" s="114">
        <v>169</v>
      </c>
      <c r="I5" s="154"/>
      <c r="J5" s="114">
        <v>169</v>
      </c>
      <c r="K5" s="50">
        <f t="shared" si="1"/>
        <v>0</v>
      </c>
      <c r="L5" s="50">
        <f>IF(I6&lt;&gt;0,ROUND(100*(J5/I6),1),"")</f>
        <v>1.4</v>
      </c>
    </row>
    <row r="6" s="112" customFormat="true" ht="17.1" customHeight="true" spans="1:12">
      <c r="A6" s="97" t="s">
        <v>89</v>
      </c>
      <c r="B6" s="139">
        <v>1432</v>
      </c>
      <c r="C6" s="139">
        <v>1432</v>
      </c>
      <c r="D6" s="139">
        <v>1432</v>
      </c>
      <c r="E6" s="50">
        <f t="shared" si="3"/>
        <v>0</v>
      </c>
      <c r="F6" s="50">
        <f t="shared" si="0"/>
        <v>100</v>
      </c>
      <c r="G6" s="138" t="s">
        <v>207</v>
      </c>
      <c r="H6" s="114">
        <v>14165</v>
      </c>
      <c r="I6" s="114">
        <v>12000</v>
      </c>
      <c r="J6" s="114">
        <v>14226</v>
      </c>
      <c r="K6" s="50">
        <f t="shared" si="1"/>
        <v>0.4</v>
      </c>
      <c r="L6" s="50">
        <f>IF(J6&lt;&gt;0,ROUND(100*(J6/I6),1),"")</f>
        <v>118.6</v>
      </c>
    </row>
    <row r="7" s="112" customFormat="true" ht="17.1" customHeight="true" spans="1:12">
      <c r="A7" s="97" t="s">
        <v>91</v>
      </c>
      <c r="B7" s="139">
        <v>586</v>
      </c>
      <c r="C7" s="139">
        <v>586</v>
      </c>
      <c r="D7" s="139">
        <v>586</v>
      </c>
      <c r="E7" s="50">
        <f t="shared" si="3"/>
        <v>0</v>
      </c>
      <c r="F7" s="50">
        <f t="shared" si="0"/>
        <v>100</v>
      </c>
      <c r="G7" s="163" t="s">
        <v>1461</v>
      </c>
      <c r="H7" s="134">
        <v>17700</v>
      </c>
      <c r="I7" s="137"/>
      <c r="J7" s="134">
        <v>20200</v>
      </c>
      <c r="K7" s="47">
        <f t="shared" si="1"/>
        <v>14.1</v>
      </c>
      <c r="L7" s="47" t="str">
        <f t="shared" si="2"/>
        <v/>
      </c>
    </row>
    <row r="8" s="112" customFormat="true" ht="17.1" customHeight="true" spans="1:12">
      <c r="A8" s="97" t="s">
        <v>93</v>
      </c>
      <c r="B8" s="139">
        <v>5742</v>
      </c>
      <c r="C8" s="139">
        <v>5742</v>
      </c>
      <c r="D8" s="139">
        <v>5742</v>
      </c>
      <c r="E8" s="50">
        <f t="shared" si="3"/>
        <v>0</v>
      </c>
      <c r="F8" s="50">
        <f t="shared" si="0"/>
        <v>100</v>
      </c>
      <c r="G8" s="163" t="s">
        <v>1462</v>
      </c>
      <c r="H8" s="134"/>
      <c r="I8" s="134"/>
      <c r="J8" s="134"/>
      <c r="K8" s="47" t="str">
        <f t="shared" si="1"/>
        <v/>
      </c>
      <c r="L8" s="47" t="str">
        <f t="shared" si="2"/>
        <v/>
      </c>
    </row>
    <row r="9" s="112" customFormat="true" ht="17.1" customHeight="true" spans="1:12">
      <c r="A9" s="97" t="s">
        <v>95</v>
      </c>
      <c r="B9" s="139">
        <v>36</v>
      </c>
      <c r="C9" s="139">
        <v>36</v>
      </c>
      <c r="D9" s="139">
        <v>36</v>
      </c>
      <c r="E9" s="50">
        <f t="shared" si="3"/>
        <v>0</v>
      </c>
      <c r="F9" s="50">
        <f t="shared" si="0"/>
        <v>100</v>
      </c>
      <c r="G9" s="163" t="s">
        <v>1463</v>
      </c>
      <c r="H9" s="137">
        <v>3736</v>
      </c>
      <c r="I9" s="134"/>
      <c r="J9" s="137">
        <v>8972</v>
      </c>
      <c r="K9" s="47">
        <f t="shared" si="1"/>
        <v>140.1</v>
      </c>
      <c r="L9" s="47" t="str">
        <f t="shared" si="2"/>
        <v/>
      </c>
    </row>
    <row r="10" s="112" customFormat="true" ht="17.1" customHeight="true" spans="1:12">
      <c r="A10" s="97" t="s">
        <v>97</v>
      </c>
      <c r="B10" s="139">
        <v>180</v>
      </c>
      <c r="C10" s="139">
        <v>180</v>
      </c>
      <c r="D10" s="139">
        <v>180</v>
      </c>
      <c r="E10" s="50">
        <f t="shared" si="3"/>
        <v>0</v>
      </c>
      <c r="F10" s="50">
        <f t="shared" si="0"/>
        <v>100</v>
      </c>
      <c r="G10" s="163" t="s">
        <v>1464</v>
      </c>
      <c r="H10" s="137">
        <v>67105</v>
      </c>
      <c r="I10" s="134"/>
      <c r="J10" s="137">
        <v>62019</v>
      </c>
      <c r="K10" s="47"/>
      <c r="L10" s="47" t="str">
        <f t="shared" si="2"/>
        <v/>
      </c>
    </row>
    <row r="11" s="112" customFormat="true" ht="17.1" customHeight="true" spans="1:12">
      <c r="A11" s="97" t="s">
        <v>99</v>
      </c>
      <c r="B11" s="139">
        <v>1534</v>
      </c>
      <c r="C11" s="139">
        <v>1534</v>
      </c>
      <c r="D11" s="139">
        <v>1534</v>
      </c>
      <c r="E11" s="50">
        <f t="shared" si="3"/>
        <v>0</v>
      </c>
      <c r="F11" s="50">
        <f t="shared" si="0"/>
        <v>100</v>
      </c>
      <c r="G11" s="138" t="s">
        <v>217</v>
      </c>
      <c r="H11" s="114">
        <v>67105</v>
      </c>
      <c r="I11" s="139"/>
      <c r="J11" s="114">
        <v>62019</v>
      </c>
      <c r="K11" s="50"/>
      <c r="L11" s="50"/>
    </row>
    <row r="12" s="112" customFormat="true" ht="17.1" customHeight="true" spans="1:12">
      <c r="A12" s="160" t="s">
        <v>101</v>
      </c>
      <c r="B12" s="134">
        <v>165445</v>
      </c>
      <c r="C12" s="134">
        <v>121181</v>
      </c>
      <c r="D12" s="134">
        <v>185419</v>
      </c>
      <c r="E12" s="47">
        <f t="shared" si="3"/>
        <v>12.1</v>
      </c>
      <c r="F12" s="47">
        <f t="shared" si="0"/>
        <v>153</v>
      </c>
      <c r="G12" s="138" t="s">
        <v>219</v>
      </c>
      <c r="H12" s="139"/>
      <c r="I12" s="139"/>
      <c r="J12" s="139"/>
      <c r="K12" s="50"/>
      <c r="L12" s="50"/>
    </row>
    <row r="13" s="112" customFormat="true" ht="17.1" customHeight="true" spans="1:12">
      <c r="A13" s="97" t="s">
        <v>103</v>
      </c>
      <c r="B13" s="161">
        <v>980</v>
      </c>
      <c r="C13" s="139">
        <v>980</v>
      </c>
      <c r="D13" s="58">
        <v>980</v>
      </c>
      <c r="E13" s="50">
        <f t="shared" si="3"/>
        <v>0</v>
      </c>
      <c r="F13" s="50">
        <f t="shared" si="0"/>
        <v>100</v>
      </c>
      <c r="G13" s="138" t="s">
        <v>221</v>
      </c>
      <c r="H13" s="139"/>
      <c r="I13" s="139"/>
      <c r="J13" s="139">
        <v>-25</v>
      </c>
      <c r="K13" s="50"/>
      <c r="L13" s="50"/>
    </row>
    <row r="14" s="112" customFormat="true" ht="17.1" customHeight="true" spans="1:12">
      <c r="A14" s="97" t="s">
        <v>105</v>
      </c>
      <c r="B14" s="161">
        <v>38202</v>
      </c>
      <c r="C14" s="139">
        <v>33482</v>
      </c>
      <c r="D14" s="58">
        <v>39534</v>
      </c>
      <c r="E14" s="50">
        <f t="shared" si="3"/>
        <v>3.5</v>
      </c>
      <c r="F14" s="50">
        <f t="shared" si="0"/>
        <v>118.1</v>
      </c>
      <c r="G14" s="97"/>
      <c r="H14" s="139"/>
      <c r="I14" s="139"/>
      <c r="J14" s="139"/>
      <c r="K14" s="50" t="str">
        <f t="shared" ref="K14:K71" si="4">IF(H14&lt;&gt;0,ROUND(100*(J14/H14-1),1),"")</f>
        <v/>
      </c>
      <c r="L14" s="50" t="str">
        <f t="shared" ref="L14:L71" si="5">IF(I14&lt;&gt;0,ROUND(100*(J14/I14),1),"")</f>
        <v/>
      </c>
    </row>
    <row r="15" s="112" customFormat="true" ht="17.1" customHeight="true" spans="1:12">
      <c r="A15" s="97" t="s">
        <v>107</v>
      </c>
      <c r="B15" s="161">
        <v>11512</v>
      </c>
      <c r="C15" s="139">
        <v>10544</v>
      </c>
      <c r="D15" s="58">
        <v>17632</v>
      </c>
      <c r="E15" s="50">
        <f t="shared" si="3"/>
        <v>53.2</v>
      </c>
      <c r="F15" s="50">
        <f t="shared" si="0"/>
        <v>167.2</v>
      </c>
      <c r="G15" s="97"/>
      <c r="H15" s="139"/>
      <c r="I15" s="139"/>
      <c r="J15" s="139"/>
      <c r="K15" s="50" t="str">
        <f t="shared" si="4"/>
        <v/>
      </c>
      <c r="L15" s="50" t="str">
        <f t="shared" si="5"/>
        <v/>
      </c>
    </row>
    <row r="16" s="112" customFormat="true" ht="17.1" customHeight="true" spans="1:12">
      <c r="A16" s="97" t="s">
        <v>109</v>
      </c>
      <c r="B16" s="161">
        <v>1412</v>
      </c>
      <c r="C16" s="139">
        <v>641</v>
      </c>
      <c r="D16" s="58">
        <v>12579</v>
      </c>
      <c r="E16" s="50">
        <f t="shared" si="3"/>
        <v>790.9</v>
      </c>
      <c r="F16" s="50">
        <f t="shared" si="0"/>
        <v>1962.4</v>
      </c>
      <c r="G16" s="97"/>
      <c r="H16" s="139"/>
      <c r="I16" s="139"/>
      <c r="J16" s="139"/>
      <c r="K16" s="50" t="str">
        <f t="shared" si="4"/>
        <v/>
      </c>
      <c r="L16" s="50" t="str">
        <f t="shared" si="5"/>
        <v/>
      </c>
    </row>
    <row r="17" s="112" customFormat="true" ht="17.1" customHeight="true" spans="1:12">
      <c r="A17" s="97" t="s">
        <v>111</v>
      </c>
      <c r="B17" s="139"/>
      <c r="C17" s="139"/>
      <c r="D17" s="139"/>
      <c r="E17" s="50" t="str">
        <f t="shared" si="3"/>
        <v/>
      </c>
      <c r="F17" s="50" t="str">
        <f t="shared" si="0"/>
        <v/>
      </c>
      <c r="G17" s="97"/>
      <c r="H17" s="139"/>
      <c r="I17" s="139"/>
      <c r="J17" s="139"/>
      <c r="K17" s="50" t="str">
        <f t="shared" si="4"/>
        <v/>
      </c>
      <c r="L17" s="50" t="str">
        <f t="shared" si="5"/>
        <v/>
      </c>
    </row>
    <row r="18" s="112" customFormat="true" ht="17.1" customHeight="true" spans="1:12">
      <c r="A18" s="97" t="s">
        <v>113</v>
      </c>
      <c r="B18" s="161">
        <v>467</v>
      </c>
      <c r="C18" s="139">
        <v>481</v>
      </c>
      <c r="D18" s="58">
        <v>426</v>
      </c>
      <c r="E18" s="50">
        <f t="shared" si="3"/>
        <v>-8.8</v>
      </c>
      <c r="F18" s="50">
        <f t="shared" si="0"/>
        <v>88.6</v>
      </c>
      <c r="G18" s="97"/>
      <c r="H18" s="139"/>
      <c r="I18" s="139"/>
      <c r="J18" s="139"/>
      <c r="K18" s="50" t="str">
        <f t="shared" si="4"/>
        <v/>
      </c>
      <c r="L18" s="50" t="str">
        <f t="shared" si="5"/>
        <v/>
      </c>
    </row>
    <row r="19" s="112" customFormat="true" ht="17.1" customHeight="true" spans="1:12">
      <c r="A19" s="97" t="s">
        <v>115</v>
      </c>
      <c r="B19" s="139"/>
      <c r="C19" s="139"/>
      <c r="D19" s="139"/>
      <c r="E19" s="50" t="str">
        <f t="shared" si="3"/>
        <v/>
      </c>
      <c r="F19" s="50" t="str">
        <f t="shared" si="0"/>
        <v/>
      </c>
      <c r="G19" s="97"/>
      <c r="H19" s="139"/>
      <c r="I19" s="139"/>
      <c r="J19" s="139"/>
      <c r="K19" s="50" t="str">
        <f t="shared" si="4"/>
        <v/>
      </c>
      <c r="L19" s="50" t="str">
        <f t="shared" si="5"/>
        <v/>
      </c>
    </row>
    <row r="20" s="112" customFormat="true" ht="17.1" customHeight="true" spans="1:12">
      <c r="A20" s="97" t="s">
        <v>117</v>
      </c>
      <c r="B20" s="161">
        <v>16742</v>
      </c>
      <c r="C20" s="139">
        <v>16742</v>
      </c>
      <c r="D20" s="58">
        <v>18246</v>
      </c>
      <c r="E20" s="50">
        <f t="shared" si="3"/>
        <v>9</v>
      </c>
      <c r="F20" s="50">
        <f t="shared" si="0"/>
        <v>109</v>
      </c>
      <c r="G20" s="97"/>
      <c r="H20" s="139"/>
      <c r="I20" s="139"/>
      <c r="J20" s="139"/>
      <c r="K20" s="50" t="str">
        <f t="shared" si="4"/>
        <v/>
      </c>
      <c r="L20" s="50" t="str">
        <f t="shared" si="5"/>
        <v/>
      </c>
    </row>
    <row r="21" s="112" customFormat="true" ht="17.1" customHeight="true" spans="1:12">
      <c r="A21" s="97" t="s">
        <v>119</v>
      </c>
      <c r="B21" s="161">
        <v>1001</v>
      </c>
      <c r="C21" s="139">
        <v>901</v>
      </c>
      <c r="D21" s="58">
        <v>1151</v>
      </c>
      <c r="E21" s="50">
        <f t="shared" si="3"/>
        <v>15</v>
      </c>
      <c r="F21" s="50">
        <f t="shared" si="0"/>
        <v>127.7</v>
      </c>
      <c r="G21" s="97"/>
      <c r="H21" s="139"/>
      <c r="I21" s="139"/>
      <c r="J21" s="139"/>
      <c r="K21" s="50" t="str">
        <f t="shared" si="4"/>
        <v/>
      </c>
      <c r="L21" s="50" t="str">
        <f t="shared" si="5"/>
        <v/>
      </c>
    </row>
    <row r="22" s="112" customFormat="true" ht="17.1" customHeight="true" spans="1:12">
      <c r="A22" s="97" t="s">
        <v>121</v>
      </c>
      <c r="B22" s="161">
        <v>3426</v>
      </c>
      <c r="C22" s="139">
        <v>3364</v>
      </c>
      <c r="D22" s="58">
        <v>3512</v>
      </c>
      <c r="E22" s="50">
        <f t="shared" si="3"/>
        <v>2.5</v>
      </c>
      <c r="F22" s="50">
        <f t="shared" si="0"/>
        <v>104.4</v>
      </c>
      <c r="G22" s="97"/>
      <c r="H22" s="139"/>
      <c r="I22" s="139"/>
      <c r="J22" s="139"/>
      <c r="K22" s="50" t="str">
        <f t="shared" si="4"/>
        <v/>
      </c>
      <c r="L22" s="50" t="str">
        <f t="shared" si="5"/>
        <v/>
      </c>
    </row>
    <row r="23" s="112" customFormat="true" ht="17.1" customHeight="true" spans="1:12">
      <c r="A23" s="97" t="s">
        <v>123</v>
      </c>
      <c r="B23" s="139"/>
      <c r="C23" s="139"/>
      <c r="D23" s="139"/>
      <c r="E23" s="50" t="str">
        <f t="shared" si="3"/>
        <v/>
      </c>
      <c r="F23" s="50" t="str">
        <f t="shared" si="0"/>
        <v/>
      </c>
      <c r="G23" s="97"/>
      <c r="H23" s="139"/>
      <c r="I23" s="139"/>
      <c r="J23" s="139"/>
      <c r="K23" s="50" t="str">
        <f t="shared" si="4"/>
        <v/>
      </c>
      <c r="L23" s="50" t="str">
        <f t="shared" si="5"/>
        <v/>
      </c>
    </row>
    <row r="24" s="112" customFormat="true" ht="17.1" customHeight="true" spans="1:12">
      <c r="A24" s="97" t="s">
        <v>125</v>
      </c>
      <c r="B24" s="161">
        <v>7819</v>
      </c>
      <c r="C24" s="139"/>
      <c r="D24" s="58">
        <v>12734</v>
      </c>
      <c r="E24" s="50">
        <f t="shared" si="3"/>
        <v>62.9</v>
      </c>
      <c r="F24" s="50" t="str">
        <f t="shared" si="0"/>
        <v/>
      </c>
      <c r="G24" s="97"/>
      <c r="H24" s="139"/>
      <c r="I24" s="139"/>
      <c r="J24" s="139"/>
      <c r="K24" s="50" t="str">
        <f t="shared" si="4"/>
        <v/>
      </c>
      <c r="L24" s="50" t="str">
        <f t="shared" si="5"/>
        <v/>
      </c>
    </row>
    <row r="25" s="112" customFormat="true" ht="25.5" spans="1:12">
      <c r="A25" s="97" t="s">
        <v>127</v>
      </c>
      <c r="B25" s="139"/>
      <c r="C25" s="139"/>
      <c r="D25" s="139"/>
      <c r="E25" s="50" t="str">
        <f t="shared" si="3"/>
        <v/>
      </c>
      <c r="F25" s="50" t="str">
        <f t="shared" si="0"/>
        <v/>
      </c>
      <c r="G25" s="97"/>
      <c r="H25" s="139"/>
      <c r="I25" s="139"/>
      <c r="J25" s="139"/>
      <c r="K25" s="50" t="str">
        <f t="shared" si="4"/>
        <v/>
      </c>
      <c r="L25" s="50" t="str">
        <f t="shared" si="5"/>
        <v/>
      </c>
    </row>
    <row r="26" s="112" customFormat="true" ht="17.1" customHeight="true" spans="1:12">
      <c r="A26" s="97" t="s">
        <v>129</v>
      </c>
      <c r="B26" s="139"/>
      <c r="C26" s="139"/>
      <c r="D26" s="139"/>
      <c r="E26" s="50" t="str">
        <f t="shared" si="3"/>
        <v/>
      </c>
      <c r="F26" s="50" t="str">
        <f t="shared" si="0"/>
        <v/>
      </c>
      <c r="G26" s="97"/>
      <c r="H26" s="139"/>
      <c r="I26" s="139"/>
      <c r="J26" s="139"/>
      <c r="K26" s="50" t="str">
        <f t="shared" si="4"/>
        <v/>
      </c>
      <c r="L26" s="50" t="str">
        <f t="shared" si="5"/>
        <v/>
      </c>
    </row>
    <row r="27" s="112" customFormat="true" ht="17.1" customHeight="true" spans="1:12">
      <c r="A27" s="97" t="s">
        <v>131</v>
      </c>
      <c r="B27" s="139"/>
      <c r="C27" s="139"/>
      <c r="D27" s="139"/>
      <c r="E27" s="50" t="str">
        <f t="shared" si="3"/>
        <v/>
      </c>
      <c r="F27" s="50" t="str">
        <f t="shared" si="0"/>
        <v/>
      </c>
      <c r="G27" s="97"/>
      <c r="H27" s="139"/>
      <c r="I27" s="139"/>
      <c r="J27" s="139"/>
      <c r="K27" s="50" t="str">
        <f t="shared" si="4"/>
        <v/>
      </c>
      <c r="L27" s="50" t="str">
        <f t="shared" si="5"/>
        <v/>
      </c>
    </row>
    <row r="28" s="112" customFormat="true" ht="17.1" customHeight="true" spans="1:12">
      <c r="A28" s="97" t="s">
        <v>133</v>
      </c>
      <c r="B28" s="161">
        <v>1171</v>
      </c>
      <c r="C28" s="139"/>
      <c r="D28" s="58">
        <v>1116</v>
      </c>
      <c r="E28" s="50">
        <f t="shared" si="3"/>
        <v>-4.7</v>
      </c>
      <c r="F28" s="50" t="str">
        <f t="shared" si="0"/>
        <v/>
      </c>
      <c r="G28" s="97"/>
      <c r="H28" s="139"/>
      <c r="I28" s="139"/>
      <c r="J28" s="139"/>
      <c r="K28" s="50" t="str">
        <f t="shared" si="4"/>
        <v/>
      </c>
      <c r="L28" s="50" t="str">
        <f t="shared" si="5"/>
        <v/>
      </c>
    </row>
    <row r="29" s="112" customFormat="true" ht="17.1" customHeight="true" spans="1:12">
      <c r="A29" s="97" t="s">
        <v>135</v>
      </c>
      <c r="B29" s="161">
        <v>11095</v>
      </c>
      <c r="C29" s="139">
        <v>8956</v>
      </c>
      <c r="D29" s="58">
        <v>12576</v>
      </c>
      <c r="E29" s="50">
        <f t="shared" si="3"/>
        <v>13.3</v>
      </c>
      <c r="F29" s="50">
        <f t="shared" si="0"/>
        <v>140.4</v>
      </c>
      <c r="G29" s="97"/>
      <c r="H29" s="139"/>
      <c r="I29" s="139"/>
      <c r="J29" s="139"/>
      <c r="K29" s="50" t="str">
        <f t="shared" si="4"/>
        <v/>
      </c>
      <c r="L29" s="50" t="str">
        <f t="shared" si="5"/>
        <v/>
      </c>
    </row>
    <row r="30" s="112" customFormat="true" ht="17.1" customHeight="true" spans="1:12">
      <c r="A30" s="97" t="s">
        <v>137</v>
      </c>
      <c r="B30" s="139"/>
      <c r="C30" s="139"/>
      <c r="D30" s="139"/>
      <c r="E30" s="50" t="str">
        <f t="shared" si="3"/>
        <v/>
      </c>
      <c r="F30" s="50" t="str">
        <f t="shared" si="0"/>
        <v/>
      </c>
      <c r="G30" s="97"/>
      <c r="H30" s="139"/>
      <c r="I30" s="139"/>
      <c r="J30" s="139"/>
      <c r="K30" s="50" t="str">
        <f t="shared" si="4"/>
        <v/>
      </c>
      <c r="L30" s="50" t="str">
        <f t="shared" si="5"/>
        <v/>
      </c>
    </row>
    <row r="31" s="112" customFormat="true" ht="25.5" spans="1:12">
      <c r="A31" s="97" t="s">
        <v>139</v>
      </c>
      <c r="B31" s="161">
        <v>285</v>
      </c>
      <c r="C31" s="139"/>
      <c r="D31" s="58">
        <v>388</v>
      </c>
      <c r="E31" s="50">
        <f t="shared" si="3"/>
        <v>36.1</v>
      </c>
      <c r="F31" s="50" t="str">
        <f t="shared" si="0"/>
        <v/>
      </c>
      <c r="G31" s="97"/>
      <c r="H31" s="139"/>
      <c r="I31" s="139"/>
      <c r="J31" s="139"/>
      <c r="K31" s="50" t="str">
        <f t="shared" si="4"/>
        <v/>
      </c>
      <c r="L31" s="50" t="str">
        <f t="shared" si="5"/>
        <v/>
      </c>
    </row>
    <row r="32" s="112" customFormat="true" ht="25.5" spans="1:12">
      <c r="A32" s="97" t="s">
        <v>141</v>
      </c>
      <c r="B32" s="161">
        <v>20857</v>
      </c>
      <c r="C32" s="139">
        <v>20362</v>
      </c>
      <c r="D32" s="58">
        <v>23028</v>
      </c>
      <c r="E32" s="50">
        <f t="shared" si="3"/>
        <v>10.4</v>
      </c>
      <c r="F32" s="50">
        <f t="shared" si="0"/>
        <v>113.1</v>
      </c>
      <c r="G32" s="97"/>
      <c r="H32" s="139"/>
      <c r="I32" s="139"/>
      <c r="J32" s="139"/>
      <c r="K32" s="50" t="str">
        <f t="shared" si="4"/>
        <v/>
      </c>
      <c r="L32" s="50" t="str">
        <f t="shared" si="5"/>
        <v/>
      </c>
    </row>
    <row r="33" s="112" customFormat="true" ht="17.1" customHeight="true" spans="1:12">
      <c r="A33" s="97" t="s">
        <v>143</v>
      </c>
      <c r="B33" s="161">
        <v>5956</v>
      </c>
      <c r="C33" s="139">
        <v>2825</v>
      </c>
      <c r="D33" s="58">
        <v>6961</v>
      </c>
      <c r="E33" s="50">
        <f t="shared" si="3"/>
        <v>16.9</v>
      </c>
      <c r="F33" s="50">
        <f t="shared" si="0"/>
        <v>246.4</v>
      </c>
      <c r="G33" s="97"/>
      <c r="H33" s="139"/>
      <c r="I33" s="139"/>
      <c r="J33" s="139"/>
      <c r="K33" s="50" t="str">
        <f t="shared" si="4"/>
        <v/>
      </c>
      <c r="L33" s="50" t="str">
        <f t="shared" si="5"/>
        <v/>
      </c>
    </row>
    <row r="34" s="112" customFormat="true" ht="17.1" customHeight="true" spans="1:12">
      <c r="A34" s="97" t="s">
        <v>145</v>
      </c>
      <c r="B34" s="161">
        <v>12</v>
      </c>
      <c r="C34" s="139">
        <v>9</v>
      </c>
      <c r="D34" s="58">
        <v>11</v>
      </c>
      <c r="E34" s="50">
        <f t="shared" si="3"/>
        <v>-8.3</v>
      </c>
      <c r="F34" s="50">
        <f t="shared" si="0"/>
        <v>122.2</v>
      </c>
      <c r="G34" s="97"/>
      <c r="H34" s="139"/>
      <c r="I34" s="139"/>
      <c r="J34" s="139"/>
      <c r="K34" s="50" t="str">
        <f t="shared" si="4"/>
        <v/>
      </c>
      <c r="L34" s="50" t="str">
        <f t="shared" si="5"/>
        <v/>
      </c>
    </row>
    <row r="35" s="112" customFormat="true" ht="17.1" customHeight="true" spans="1:12">
      <c r="A35" s="97" t="s">
        <v>147</v>
      </c>
      <c r="B35" s="139"/>
      <c r="C35" s="139"/>
      <c r="D35" s="139"/>
      <c r="E35" s="50" t="str">
        <f t="shared" si="3"/>
        <v/>
      </c>
      <c r="F35" s="50" t="str">
        <f t="shared" si="0"/>
        <v/>
      </c>
      <c r="G35" s="97"/>
      <c r="H35" s="139"/>
      <c r="I35" s="139"/>
      <c r="J35" s="139"/>
      <c r="K35" s="50" t="str">
        <f t="shared" si="4"/>
        <v/>
      </c>
      <c r="L35" s="50" t="str">
        <f t="shared" si="5"/>
        <v/>
      </c>
    </row>
    <row r="36" s="112" customFormat="true" ht="17.1" customHeight="true" spans="1:12">
      <c r="A36" s="97" t="s">
        <v>149</v>
      </c>
      <c r="B36" s="161">
        <v>28628</v>
      </c>
      <c r="C36" s="139">
        <v>17906</v>
      </c>
      <c r="D36" s="58">
        <v>34107</v>
      </c>
      <c r="E36" s="50">
        <f t="shared" si="3"/>
        <v>19.1</v>
      </c>
      <c r="F36" s="50">
        <f t="shared" si="0"/>
        <v>190.5</v>
      </c>
      <c r="G36" s="97"/>
      <c r="H36" s="139"/>
      <c r="I36" s="139"/>
      <c r="J36" s="139"/>
      <c r="K36" s="50" t="str">
        <f t="shared" si="4"/>
        <v/>
      </c>
      <c r="L36" s="50" t="str">
        <f t="shared" si="5"/>
        <v/>
      </c>
    </row>
    <row r="37" s="112" customFormat="true" ht="17.1" customHeight="true" spans="1:12">
      <c r="A37" s="97" t="s">
        <v>151</v>
      </c>
      <c r="B37" s="161">
        <v>5141</v>
      </c>
      <c r="C37" s="139">
        <v>3307</v>
      </c>
      <c r="D37" s="58">
        <v>-3796</v>
      </c>
      <c r="E37" s="50">
        <f t="shared" si="3"/>
        <v>-173.8</v>
      </c>
      <c r="F37" s="50">
        <f t="shared" si="0"/>
        <v>-114.8</v>
      </c>
      <c r="G37" s="97"/>
      <c r="H37" s="139"/>
      <c r="I37" s="139"/>
      <c r="J37" s="139"/>
      <c r="K37" s="50" t="str">
        <f t="shared" si="4"/>
        <v/>
      </c>
      <c r="L37" s="50" t="str">
        <f t="shared" si="5"/>
        <v/>
      </c>
    </row>
    <row r="38" s="112" customFormat="true" ht="25.5" spans="1:12">
      <c r="A38" s="97" t="s">
        <v>153</v>
      </c>
      <c r="B38" s="139"/>
      <c r="C38" s="139"/>
      <c r="D38" s="139"/>
      <c r="E38" s="50" t="str">
        <f t="shared" si="3"/>
        <v/>
      </c>
      <c r="F38" s="50" t="str">
        <f t="shared" si="0"/>
        <v/>
      </c>
      <c r="G38" s="97"/>
      <c r="H38" s="139"/>
      <c r="I38" s="139"/>
      <c r="J38" s="139"/>
      <c r="K38" s="50" t="str">
        <f t="shared" si="4"/>
        <v/>
      </c>
      <c r="L38" s="50" t="str">
        <f t="shared" si="5"/>
        <v/>
      </c>
    </row>
    <row r="39" s="112" customFormat="true" ht="25.5" spans="1:12">
      <c r="A39" s="97" t="s">
        <v>155</v>
      </c>
      <c r="B39" s="139"/>
      <c r="C39" s="139"/>
      <c r="D39" s="139"/>
      <c r="E39" s="50" t="str">
        <f t="shared" si="3"/>
        <v/>
      </c>
      <c r="F39" s="50" t="str">
        <f t="shared" si="0"/>
        <v/>
      </c>
      <c r="G39" s="97"/>
      <c r="H39" s="139"/>
      <c r="I39" s="139"/>
      <c r="J39" s="139"/>
      <c r="K39" s="50" t="str">
        <f t="shared" si="4"/>
        <v/>
      </c>
      <c r="L39" s="50" t="str">
        <f t="shared" si="5"/>
        <v/>
      </c>
    </row>
    <row r="40" s="112" customFormat="true" ht="17.1" customHeight="true" spans="1:12">
      <c r="A40" s="97" t="s">
        <v>157</v>
      </c>
      <c r="B40" s="139"/>
      <c r="C40" s="139"/>
      <c r="D40" s="139"/>
      <c r="E40" s="50" t="str">
        <f t="shared" si="3"/>
        <v/>
      </c>
      <c r="F40" s="50" t="str">
        <f t="shared" si="0"/>
        <v/>
      </c>
      <c r="G40" s="97"/>
      <c r="H40" s="139"/>
      <c r="I40" s="139"/>
      <c r="J40" s="139"/>
      <c r="K40" s="50" t="str">
        <f t="shared" si="4"/>
        <v/>
      </c>
      <c r="L40" s="50" t="str">
        <f t="shared" si="5"/>
        <v/>
      </c>
    </row>
    <row r="41" s="112" customFormat="true" ht="25.5" spans="1:12">
      <c r="A41" s="97" t="s">
        <v>159</v>
      </c>
      <c r="B41" s="139"/>
      <c r="C41" s="139"/>
      <c r="D41" s="139"/>
      <c r="E41" s="50" t="str">
        <f t="shared" si="3"/>
        <v/>
      </c>
      <c r="F41" s="50" t="str">
        <f t="shared" si="0"/>
        <v/>
      </c>
      <c r="G41" s="97"/>
      <c r="H41" s="139"/>
      <c r="I41" s="139"/>
      <c r="J41" s="139"/>
      <c r="K41" s="50" t="str">
        <f t="shared" si="4"/>
        <v/>
      </c>
      <c r="L41" s="50" t="str">
        <f t="shared" si="5"/>
        <v/>
      </c>
    </row>
    <row r="42" s="112" customFormat="true" ht="17.1" customHeight="true" spans="1:12">
      <c r="A42" s="97" t="s">
        <v>161</v>
      </c>
      <c r="B42" s="161">
        <v>566</v>
      </c>
      <c r="C42" s="139">
        <v>88</v>
      </c>
      <c r="D42" s="58">
        <v>523</v>
      </c>
      <c r="E42" s="50">
        <f t="shared" si="3"/>
        <v>-7.6</v>
      </c>
      <c r="F42" s="50">
        <f t="shared" si="0"/>
        <v>594.3</v>
      </c>
      <c r="G42" s="97"/>
      <c r="H42" s="139"/>
      <c r="I42" s="139"/>
      <c r="J42" s="139"/>
      <c r="K42" s="50" t="str">
        <f t="shared" si="4"/>
        <v/>
      </c>
      <c r="L42" s="50" t="str">
        <f t="shared" si="5"/>
        <v/>
      </c>
    </row>
    <row r="43" s="112" customFormat="true" ht="25.5" spans="1:12">
      <c r="A43" s="97" t="s">
        <v>163</v>
      </c>
      <c r="B43" s="139"/>
      <c r="C43" s="139"/>
      <c r="D43" s="139"/>
      <c r="E43" s="50" t="str">
        <f t="shared" si="3"/>
        <v/>
      </c>
      <c r="F43" s="50" t="str">
        <f t="shared" si="0"/>
        <v/>
      </c>
      <c r="G43" s="97"/>
      <c r="H43" s="139"/>
      <c r="I43" s="139"/>
      <c r="J43" s="139"/>
      <c r="K43" s="50" t="str">
        <f t="shared" si="4"/>
        <v/>
      </c>
      <c r="L43" s="50" t="str">
        <f t="shared" si="5"/>
        <v/>
      </c>
    </row>
    <row r="44" s="112" customFormat="true" ht="25.5" spans="1:12">
      <c r="A44" s="97" t="s">
        <v>165</v>
      </c>
      <c r="B44" s="161">
        <v>426</v>
      </c>
      <c r="C44" s="139"/>
      <c r="D44" s="58">
        <v>1787</v>
      </c>
      <c r="E44" s="50">
        <f t="shared" si="3"/>
        <v>319.5</v>
      </c>
      <c r="F44" s="50" t="str">
        <f t="shared" si="0"/>
        <v/>
      </c>
      <c r="G44" s="97"/>
      <c r="H44" s="139"/>
      <c r="I44" s="139"/>
      <c r="J44" s="139"/>
      <c r="K44" s="50" t="str">
        <f t="shared" si="4"/>
        <v/>
      </c>
      <c r="L44" s="50" t="str">
        <f t="shared" si="5"/>
        <v/>
      </c>
    </row>
    <row r="45" s="112" customFormat="true" ht="17.1" customHeight="true" spans="1:12">
      <c r="A45" s="97" t="s">
        <v>167</v>
      </c>
      <c r="B45" s="139"/>
      <c r="C45" s="139"/>
      <c r="D45" s="139"/>
      <c r="E45" s="50" t="str">
        <f t="shared" si="3"/>
        <v/>
      </c>
      <c r="F45" s="50" t="str">
        <f t="shared" si="0"/>
        <v/>
      </c>
      <c r="G45" s="97"/>
      <c r="H45" s="139"/>
      <c r="I45" s="139"/>
      <c r="J45" s="139"/>
      <c r="K45" s="50" t="str">
        <f t="shared" si="4"/>
        <v/>
      </c>
      <c r="L45" s="50" t="str">
        <f t="shared" si="5"/>
        <v/>
      </c>
    </row>
    <row r="46" s="112" customFormat="true" ht="17.1" customHeight="true" spans="1:12">
      <c r="A46" s="97" t="s">
        <v>169</v>
      </c>
      <c r="B46" s="161">
        <v>551</v>
      </c>
      <c r="C46" s="139"/>
      <c r="D46" s="58">
        <v>-212</v>
      </c>
      <c r="E46" s="50">
        <f t="shared" si="3"/>
        <v>-138.5</v>
      </c>
      <c r="F46" s="50" t="str">
        <f t="shared" si="0"/>
        <v/>
      </c>
      <c r="G46" s="97"/>
      <c r="H46" s="139"/>
      <c r="I46" s="139"/>
      <c r="J46" s="139"/>
      <c r="K46" s="50" t="str">
        <f t="shared" si="4"/>
        <v/>
      </c>
      <c r="L46" s="50" t="str">
        <f t="shared" si="5"/>
        <v/>
      </c>
    </row>
    <row r="47" s="112" customFormat="true" ht="17.1" customHeight="true" spans="1:12">
      <c r="A47" s="97" t="s">
        <v>171</v>
      </c>
      <c r="B47" s="161">
        <v>497</v>
      </c>
      <c r="C47" s="139"/>
      <c r="D47" s="58">
        <v>80</v>
      </c>
      <c r="E47" s="50">
        <f t="shared" si="3"/>
        <v>-83.9</v>
      </c>
      <c r="F47" s="50" t="str">
        <f t="shared" si="0"/>
        <v/>
      </c>
      <c r="G47" s="97"/>
      <c r="H47" s="139"/>
      <c r="I47" s="139"/>
      <c r="J47" s="139"/>
      <c r="K47" s="50" t="str">
        <f t="shared" si="4"/>
        <v/>
      </c>
      <c r="L47" s="50" t="str">
        <f t="shared" si="5"/>
        <v/>
      </c>
    </row>
    <row r="48" s="112" customFormat="true" ht="17.1" customHeight="true" spans="1:12">
      <c r="A48" s="97" t="s">
        <v>173</v>
      </c>
      <c r="B48" s="161">
        <v>7863</v>
      </c>
      <c r="C48" s="139"/>
      <c r="D48" s="58">
        <v>803</v>
      </c>
      <c r="E48" s="50">
        <f t="shared" si="3"/>
        <v>-89.8</v>
      </c>
      <c r="F48" s="50" t="str">
        <f t="shared" si="0"/>
        <v/>
      </c>
      <c r="G48" s="97"/>
      <c r="H48" s="139"/>
      <c r="I48" s="139"/>
      <c r="J48" s="139"/>
      <c r="K48" s="50" t="str">
        <f t="shared" si="4"/>
        <v/>
      </c>
      <c r="L48" s="50" t="str">
        <f t="shared" si="5"/>
        <v/>
      </c>
    </row>
    <row r="49" s="112" customFormat="true" ht="17.1" customHeight="true" spans="1:12">
      <c r="A49" s="97" t="s">
        <v>175</v>
      </c>
      <c r="B49" s="161">
        <v>836</v>
      </c>
      <c r="C49" s="139">
        <v>593</v>
      </c>
      <c r="D49" s="58">
        <v>1253</v>
      </c>
      <c r="E49" s="50">
        <f t="shared" si="3"/>
        <v>49.9</v>
      </c>
      <c r="F49" s="50">
        <f t="shared" si="0"/>
        <v>211.3</v>
      </c>
      <c r="G49" s="97"/>
      <c r="H49" s="139"/>
      <c r="I49" s="139"/>
      <c r="J49" s="139"/>
      <c r="K49" s="50" t="str">
        <f t="shared" si="4"/>
        <v/>
      </c>
      <c r="L49" s="50" t="str">
        <f t="shared" si="5"/>
        <v/>
      </c>
    </row>
    <row r="50" s="112" customFormat="true" ht="17.1" customHeight="true" spans="1:12">
      <c r="A50" s="160" t="s">
        <v>177</v>
      </c>
      <c r="B50" s="134">
        <v>33644</v>
      </c>
      <c r="C50" s="134">
        <v>11536</v>
      </c>
      <c r="D50" s="134">
        <v>23393</v>
      </c>
      <c r="E50" s="47">
        <f t="shared" si="3"/>
        <v>-30.5</v>
      </c>
      <c r="F50" s="47">
        <f t="shared" si="0"/>
        <v>202.8</v>
      </c>
      <c r="G50" s="164"/>
      <c r="H50" s="134"/>
      <c r="I50" s="134"/>
      <c r="J50" s="134"/>
      <c r="K50" s="47" t="str">
        <f t="shared" si="4"/>
        <v/>
      </c>
      <c r="L50" s="47" t="str">
        <f t="shared" si="5"/>
        <v/>
      </c>
    </row>
    <row r="51" s="112" customFormat="true" ht="17.1" customHeight="true" spans="1:12">
      <c r="A51" s="97" t="s">
        <v>179</v>
      </c>
      <c r="B51" s="161">
        <v>221</v>
      </c>
      <c r="C51" s="139">
        <v>35</v>
      </c>
      <c r="D51" s="58">
        <v>685</v>
      </c>
      <c r="E51" s="50">
        <f t="shared" si="3"/>
        <v>210</v>
      </c>
      <c r="F51" s="50">
        <f t="shared" si="0"/>
        <v>1957.1</v>
      </c>
      <c r="G51" s="96"/>
      <c r="H51" s="139"/>
      <c r="I51" s="139"/>
      <c r="J51" s="139"/>
      <c r="K51" s="50" t="str">
        <f t="shared" si="4"/>
        <v/>
      </c>
      <c r="L51" s="50" t="str">
        <f t="shared" si="5"/>
        <v/>
      </c>
    </row>
    <row r="52" s="112" customFormat="true" ht="17.1" customHeight="true" spans="1:12">
      <c r="A52" s="97" t="s">
        <v>180</v>
      </c>
      <c r="B52" s="139"/>
      <c r="C52" s="139"/>
      <c r="D52" s="139"/>
      <c r="E52" s="50" t="str">
        <f t="shared" si="3"/>
        <v/>
      </c>
      <c r="F52" s="50" t="str">
        <f t="shared" si="0"/>
        <v/>
      </c>
      <c r="G52" s="96"/>
      <c r="H52" s="139"/>
      <c r="I52" s="139"/>
      <c r="J52" s="139"/>
      <c r="K52" s="50" t="str">
        <f t="shared" si="4"/>
        <v/>
      </c>
      <c r="L52" s="50" t="str">
        <f t="shared" si="5"/>
        <v/>
      </c>
    </row>
    <row r="53" s="112" customFormat="true" ht="17.1" customHeight="true" spans="1:12">
      <c r="A53" s="97" t="s">
        <v>181</v>
      </c>
      <c r="B53" s="139"/>
      <c r="C53" s="139"/>
      <c r="D53" s="139"/>
      <c r="E53" s="50" t="str">
        <f t="shared" si="3"/>
        <v/>
      </c>
      <c r="F53" s="50" t="str">
        <f t="shared" si="0"/>
        <v/>
      </c>
      <c r="G53" s="96"/>
      <c r="H53" s="139"/>
      <c r="I53" s="139"/>
      <c r="J53" s="139"/>
      <c r="K53" s="50" t="str">
        <f t="shared" si="4"/>
        <v/>
      </c>
      <c r="L53" s="50" t="str">
        <f t="shared" si="5"/>
        <v/>
      </c>
    </row>
    <row r="54" s="112" customFormat="true" ht="17.1" customHeight="true" spans="1:12">
      <c r="A54" s="97" t="s">
        <v>182</v>
      </c>
      <c r="B54" s="139"/>
      <c r="C54" s="139"/>
      <c r="D54" s="139"/>
      <c r="E54" s="50" t="str">
        <f t="shared" si="3"/>
        <v/>
      </c>
      <c r="F54" s="50" t="str">
        <f t="shared" si="0"/>
        <v/>
      </c>
      <c r="G54" s="96"/>
      <c r="H54" s="139"/>
      <c r="I54" s="139"/>
      <c r="J54" s="139"/>
      <c r="K54" s="50" t="str">
        <f t="shared" si="4"/>
        <v/>
      </c>
      <c r="L54" s="50" t="str">
        <f t="shared" si="5"/>
        <v/>
      </c>
    </row>
    <row r="55" s="112" customFormat="true" ht="17.1" customHeight="true" spans="1:12">
      <c r="A55" s="97" t="s">
        <v>183</v>
      </c>
      <c r="B55" s="139"/>
      <c r="C55" s="139"/>
      <c r="D55" s="139"/>
      <c r="E55" s="50" t="str">
        <f t="shared" si="3"/>
        <v/>
      </c>
      <c r="F55" s="50" t="str">
        <f t="shared" si="0"/>
        <v/>
      </c>
      <c r="G55" s="96"/>
      <c r="H55" s="139"/>
      <c r="I55" s="139"/>
      <c r="J55" s="139"/>
      <c r="K55" s="50" t="str">
        <f t="shared" si="4"/>
        <v/>
      </c>
      <c r="L55" s="50" t="str">
        <f t="shared" si="5"/>
        <v/>
      </c>
    </row>
    <row r="56" s="112" customFormat="true" ht="17.1" customHeight="true" spans="1:12">
      <c r="A56" s="97" t="s">
        <v>184</v>
      </c>
      <c r="B56" s="161">
        <v>10</v>
      </c>
      <c r="C56" s="139"/>
      <c r="D56" s="58">
        <v>510</v>
      </c>
      <c r="E56" s="165">
        <f t="shared" si="3"/>
        <v>5000</v>
      </c>
      <c r="F56" s="50" t="str">
        <f t="shared" si="0"/>
        <v/>
      </c>
      <c r="G56" s="96"/>
      <c r="H56" s="139"/>
      <c r="I56" s="139"/>
      <c r="J56" s="139"/>
      <c r="K56" s="50" t="str">
        <f t="shared" si="4"/>
        <v/>
      </c>
      <c r="L56" s="50" t="str">
        <f t="shared" si="5"/>
        <v/>
      </c>
    </row>
    <row r="57" s="112" customFormat="true" ht="17.1" customHeight="true" spans="1:12">
      <c r="A57" s="97" t="s">
        <v>185</v>
      </c>
      <c r="B57" s="161">
        <v>233</v>
      </c>
      <c r="C57" s="139"/>
      <c r="D57" s="58"/>
      <c r="E57" s="50">
        <f t="shared" si="3"/>
        <v>-100</v>
      </c>
      <c r="F57" s="50" t="str">
        <f t="shared" si="0"/>
        <v/>
      </c>
      <c r="G57" s="96"/>
      <c r="H57" s="139"/>
      <c r="I57" s="139"/>
      <c r="J57" s="139"/>
      <c r="K57" s="50" t="str">
        <f t="shared" si="4"/>
        <v/>
      </c>
      <c r="L57" s="50" t="str">
        <f t="shared" si="5"/>
        <v/>
      </c>
    </row>
    <row r="58" s="112" customFormat="true" ht="17.1" customHeight="true" spans="1:12">
      <c r="A58" s="97" t="s">
        <v>186</v>
      </c>
      <c r="B58" s="161">
        <v>621</v>
      </c>
      <c r="C58" s="139">
        <v>268</v>
      </c>
      <c r="D58" s="58">
        <v>3284</v>
      </c>
      <c r="E58" s="50">
        <f t="shared" si="3"/>
        <v>428.8</v>
      </c>
      <c r="F58" s="50">
        <f t="shared" si="0"/>
        <v>1225.4</v>
      </c>
      <c r="G58" s="96"/>
      <c r="H58" s="139"/>
      <c r="I58" s="139"/>
      <c r="J58" s="139"/>
      <c r="K58" s="50" t="str">
        <f t="shared" si="4"/>
        <v/>
      </c>
      <c r="L58" s="50" t="str">
        <f t="shared" si="5"/>
        <v/>
      </c>
    </row>
    <row r="59" s="112" customFormat="true" ht="17.1" customHeight="true" spans="1:12">
      <c r="A59" s="97" t="s">
        <v>187</v>
      </c>
      <c r="B59" s="161">
        <v>553</v>
      </c>
      <c r="C59" s="139">
        <v>0</v>
      </c>
      <c r="D59" s="58">
        <v>514</v>
      </c>
      <c r="E59" s="50">
        <f t="shared" si="3"/>
        <v>-7.1</v>
      </c>
      <c r="F59" s="165" t="str">
        <f t="shared" si="0"/>
        <v/>
      </c>
      <c r="G59" s="96"/>
      <c r="H59" s="139"/>
      <c r="I59" s="139"/>
      <c r="J59" s="139"/>
      <c r="K59" s="50" t="str">
        <f t="shared" si="4"/>
        <v/>
      </c>
      <c r="L59" s="50" t="str">
        <f t="shared" si="5"/>
        <v/>
      </c>
    </row>
    <row r="60" s="112" customFormat="true" ht="17.1" customHeight="true" spans="1:12">
      <c r="A60" s="97" t="s">
        <v>188</v>
      </c>
      <c r="B60" s="161">
        <v>3439</v>
      </c>
      <c r="C60" s="139">
        <v>489</v>
      </c>
      <c r="D60" s="58">
        <v>1549</v>
      </c>
      <c r="E60" s="50">
        <f t="shared" si="3"/>
        <v>-55</v>
      </c>
      <c r="F60" s="50">
        <f t="shared" si="0"/>
        <v>316.8</v>
      </c>
      <c r="G60" s="96"/>
      <c r="H60" s="139"/>
      <c r="I60" s="139"/>
      <c r="J60" s="139"/>
      <c r="K60" s="50" t="str">
        <f t="shared" si="4"/>
        <v/>
      </c>
      <c r="L60" s="50" t="str">
        <f t="shared" si="5"/>
        <v/>
      </c>
    </row>
    <row r="61" s="112" customFormat="true" ht="17.1" customHeight="true" spans="1:12">
      <c r="A61" s="97" t="s">
        <v>189</v>
      </c>
      <c r="B61" s="161">
        <v>1941</v>
      </c>
      <c r="C61" s="139">
        <v>347</v>
      </c>
      <c r="D61" s="58">
        <v>1685</v>
      </c>
      <c r="E61" s="50">
        <f t="shared" si="3"/>
        <v>-13.2</v>
      </c>
      <c r="F61" s="50">
        <f t="shared" si="0"/>
        <v>485.6</v>
      </c>
      <c r="G61" s="96"/>
      <c r="H61" s="139"/>
      <c r="I61" s="139"/>
      <c r="J61" s="139"/>
      <c r="K61" s="50" t="str">
        <f t="shared" si="4"/>
        <v/>
      </c>
      <c r="L61" s="165" t="str">
        <f t="shared" si="5"/>
        <v/>
      </c>
    </row>
    <row r="62" s="112" customFormat="true" ht="17.1" customHeight="true" spans="1:12">
      <c r="A62" s="97" t="s">
        <v>190</v>
      </c>
      <c r="B62" s="161">
        <v>20987</v>
      </c>
      <c r="C62" s="139">
        <v>10199</v>
      </c>
      <c r="D62" s="58">
        <v>12171</v>
      </c>
      <c r="E62" s="50">
        <f t="shared" si="3"/>
        <v>-42</v>
      </c>
      <c r="F62" s="50">
        <f t="shared" si="0"/>
        <v>119.3</v>
      </c>
      <c r="G62" s="96"/>
      <c r="H62" s="139"/>
      <c r="I62" s="139"/>
      <c r="J62" s="139"/>
      <c r="K62" s="50" t="str">
        <f t="shared" si="4"/>
        <v/>
      </c>
      <c r="L62" s="50" t="str">
        <f t="shared" si="5"/>
        <v/>
      </c>
    </row>
    <row r="63" s="112" customFormat="true" ht="17.1" customHeight="true" spans="1:12">
      <c r="A63" s="97" t="s">
        <v>191</v>
      </c>
      <c r="B63" s="161">
        <v>582</v>
      </c>
      <c r="C63" s="139"/>
      <c r="D63" s="58">
        <v>303</v>
      </c>
      <c r="E63" s="50">
        <f t="shared" si="3"/>
        <v>-47.9</v>
      </c>
      <c r="F63" s="50" t="str">
        <f t="shared" si="0"/>
        <v/>
      </c>
      <c r="G63" s="96"/>
      <c r="H63" s="139"/>
      <c r="I63" s="139"/>
      <c r="J63" s="139"/>
      <c r="K63" s="50" t="str">
        <f t="shared" si="4"/>
        <v/>
      </c>
      <c r="L63" s="50" t="str">
        <f t="shared" si="5"/>
        <v/>
      </c>
    </row>
    <row r="64" s="112" customFormat="true" ht="17.1" customHeight="true" spans="1:12">
      <c r="A64" s="97" t="s">
        <v>192</v>
      </c>
      <c r="B64" s="161">
        <v>897</v>
      </c>
      <c r="C64" s="139"/>
      <c r="D64" s="58">
        <v>791</v>
      </c>
      <c r="E64" s="50">
        <f t="shared" si="3"/>
        <v>-11.8</v>
      </c>
      <c r="F64" s="166" t="str">
        <f t="shared" si="0"/>
        <v/>
      </c>
      <c r="G64" s="96"/>
      <c r="H64" s="139"/>
      <c r="I64" s="139"/>
      <c r="J64" s="139"/>
      <c r="K64" s="50" t="str">
        <f t="shared" si="4"/>
        <v/>
      </c>
      <c r="L64" s="165" t="str">
        <f t="shared" si="5"/>
        <v/>
      </c>
    </row>
    <row r="65" s="112" customFormat="true" ht="17.1" customHeight="true" spans="1:12">
      <c r="A65" s="97" t="s">
        <v>194</v>
      </c>
      <c r="B65" s="161">
        <v>186</v>
      </c>
      <c r="C65" s="139"/>
      <c r="D65" s="58"/>
      <c r="E65" s="50">
        <f t="shared" si="3"/>
        <v>-100</v>
      </c>
      <c r="F65" s="50" t="str">
        <f t="shared" si="0"/>
        <v/>
      </c>
      <c r="G65" s="96"/>
      <c r="H65" s="139"/>
      <c r="I65" s="139"/>
      <c r="J65" s="139"/>
      <c r="K65" s="50" t="str">
        <f t="shared" si="4"/>
        <v/>
      </c>
      <c r="L65" s="50" t="str">
        <f t="shared" si="5"/>
        <v/>
      </c>
    </row>
    <row r="66" s="112" customFormat="true" ht="17.1" customHeight="true" spans="1:12">
      <c r="A66" s="97" t="s">
        <v>195</v>
      </c>
      <c r="B66" s="161">
        <v>2083</v>
      </c>
      <c r="C66" s="139"/>
      <c r="D66" s="58">
        <v>1835</v>
      </c>
      <c r="E66" s="50">
        <f t="shared" si="3"/>
        <v>-11.9</v>
      </c>
      <c r="F66" s="50" t="str">
        <f t="shared" si="0"/>
        <v/>
      </c>
      <c r="G66" s="96"/>
      <c r="H66" s="139"/>
      <c r="I66" s="139"/>
      <c r="J66" s="139"/>
      <c r="K66" s="165" t="str">
        <f t="shared" si="4"/>
        <v/>
      </c>
      <c r="L66" s="50" t="str">
        <f t="shared" si="5"/>
        <v/>
      </c>
    </row>
    <row r="67" s="112" customFormat="true" ht="17.1" customHeight="true" spans="1:12">
      <c r="A67" s="97" t="s">
        <v>196</v>
      </c>
      <c r="B67" s="161">
        <v>58</v>
      </c>
      <c r="C67" s="139">
        <v>1</v>
      </c>
      <c r="D67" s="58">
        <v>131</v>
      </c>
      <c r="E67" s="50">
        <f t="shared" si="3"/>
        <v>125.9</v>
      </c>
      <c r="F67" s="166">
        <f t="shared" si="0"/>
        <v>13100</v>
      </c>
      <c r="G67" s="96"/>
      <c r="H67" s="139"/>
      <c r="I67" s="139"/>
      <c r="J67" s="139"/>
      <c r="K67" s="50" t="str">
        <f t="shared" si="4"/>
        <v/>
      </c>
      <c r="L67" s="165" t="str">
        <f t="shared" si="5"/>
        <v/>
      </c>
    </row>
    <row r="68" s="112" customFormat="true" ht="17.1" customHeight="true" spans="1:12">
      <c r="A68" s="97" t="s">
        <v>197</v>
      </c>
      <c r="B68" s="139"/>
      <c r="C68" s="139">
        <v>162</v>
      </c>
      <c r="D68" s="139"/>
      <c r="E68" s="50" t="str">
        <f t="shared" ref="E68:E80" si="6">IF(B68&lt;&gt;0,ROUND(100*(D68/B68-1),1),"")</f>
        <v/>
      </c>
      <c r="F68" s="50">
        <f t="shared" ref="F68:F82" si="7">IF(C68&lt;&gt;0,ROUND(100*(D68/C68),1),"")</f>
        <v>0</v>
      </c>
      <c r="G68" s="96"/>
      <c r="H68" s="139"/>
      <c r="I68" s="139"/>
      <c r="J68" s="139"/>
      <c r="K68" s="50" t="str">
        <f t="shared" si="4"/>
        <v/>
      </c>
      <c r="L68" s="50" t="str">
        <f t="shared" si="5"/>
        <v/>
      </c>
    </row>
    <row r="69" s="112" customFormat="true" ht="17.1" customHeight="true" spans="1:12">
      <c r="A69" s="97" t="s">
        <v>198</v>
      </c>
      <c r="B69" s="161">
        <v>1300</v>
      </c>
      <c r="C69" s="139">
        <v>2</v>
      </c>
      <c r="D69" s="58">
        <v>2</v>
      </c>
      <c r="E69" s="165">
        <f t="shared" si="6"/>
        <v>-99.8</v>
      </c>
      <c r="F69" s="50">
        <f t="shared" si="7"/>
        <v>100</v>
      </c>
      <c r="G69" s="96"/>
      <c r="H69" s="139"/>
      <c r="I69" s="139"/>
      <c r="J69" s="139"/>
      <c r="K69" s="50" t="str">
        <f t="shared" si="4"/>
        <v/>
      </c>
      <c r="L69" s="50" t="str">
        <f t="shared" si="5"/>
        <v/>
      </c>
    </row>
    <row r="70" s="112" customFormat="true" ht="17.1" customHeight="true" spans="1:12">
      <c r="A70" s="97" t="s">
        <v>199</v>
      </c>
      <c r="B70" s="161">
        <v>200</v>
      </c>
      <c r="C70" s="139">
        <v>33</v>
      </c>
      <c r="D70" s="58">
        <v>33</v>
      </c>
      <c r="E70" s="50">
        <f t="shared" si="6"/>
        <v>-83.5</v>
      </c>
      <c r="F70" s="95">
        <f t="shared" si="7"/>
        <v>100</v>
      </c>
      <c r="G70" s="96"/>
      <c r="H70" s="139"/>
      <c r="I70" s="139"/>
      <c r="J70" s="139"/>
      <c r="K70" s="50" t="str">
        <f t="shared" si="4"/>
        <v/>
      </c>
      <c r="L70" s="50" t="str">
        <f t="shared" si="5"/>
        <v/>
      </c>
    </row>
    <row r="71" s="112" customFormat="true" ht="17.1" customHeight="true" spans="1:12">
      <c r="A71" s="97" t="s">
        <v>200</v>
      </c>
      <c r="B71" s="161">
        <v>333</v>
      </c>
      <c r="C71" s="139">
        <v>0</v>
      </c>
      <c r="D71" s="58">
        <v>-100</v>
      </c>
      <c r="E71" s="50">
        <f t="shared" si="6"/>
        <v>-130</v>
      </c>
      <c r="F71" s="50" t="str">
        <f t="shared" si="7"/>
        <v/>
      </c>
      <c r="G71" s="96"/>
      <c r="H71" s="139"/>
      <c r="I71" s="139"/>
      <c r="J71" s="139"/>
      <c r="K71" s="50" t="str">
        <f t="shared" si="4"/>
        <v/>
      </c>
      <c r="L71" s="50" t="str">
        <f t="shared" si="5"/>
        <v/>
      </c>
    </row>
    <row r="72" s="149" customFormat="true" ht="17.1" customHeight="true" spans="1:12">
      <c r="A72" s="159" t="s">
        <v>202</v>
      </c>
      <c r="B72" s="139"/>
      <c r="C72" s="139"/>
      <c r="D72" s="139"/>
      <c r="E72" s="47" t="str">
        <f t="shared" si="6"/>
        <v/>
      </c>
      <c r="F72" s="47" t="str">
        <f t="shared" si="7"/>
        <v/>
      </c>
      <c r="G72" s="171"/>
      <c r="H72" s="171"/>
      <c r="I72" s="171"/>
      <c r="J72" s="171"/>
      <c r="K72" s="171"/>
      <c r="L72" s="171"/>
    </row>
    <row r="73" s="112" customFormat="true" ht="17.1" customHeight="true" spans="1:12">
      <c r="A73" s="168" t="s">
        <v>204</v>
      </c>
      <c r="B73" s="139"/>
      <c r="C73" s="139"/>
      <c r="D73" s="139"/>
      <c r="E73" s="50" t="str">
        <f t="shared" si="6"/>
        <v/>
      </c>
      <c r="F73" s="50" t="str">
        <f t="shared" si="7"/>
        <v/>
      </c>
      <c r="G73" s="172"/>
      <c r="H73" s="168"/>
      <c r="I73" s="168"/>
      <c r="J73" s="168"/>
      <c r="K73" s="168"/>
      <c r="L73" s="168"/>
    </row>
    <row r="74" s="112" customFormat="true" ht="17.1" customHeight="true" spans="1:12">
      <c r="A74" s="168" t="s">
        <v>206</v>
      </c>
      <c r="B74" s="139"/>
      <c r="C74" s="139"/>
      <c r="D74" s="139"/>
      <c r="E74" s="50" t="str">
        <f t="shared" si="6"/>
        <v/>
      </c>
      <c r="F74" s="50" t="str">
        <f t="shared" si="7"/>
        <v/>
      </c>
      <c r="G74" s="172"/>
      <c r="H74" s="168"/>
      <c r="I74" s="168"/>
      <c r="J74" s="168"/>
      <c r="K74" s="168"/>
      <c r="L74" s="168"/>
    </row>
    <row r="75" s="149" customFormat="true" ht="17.1" customHeight="true" spans="1:12">
      <c r="A75" s="159" t="s">
        <v>208</v>
      </c>
      <c r="B75" s="134">
        <v>39749</v>
      </c>
      <c r="C75" s="134">
        <v>63505</v>
      </c>
      <c r="D75" s="134">
        <v>67105</v>
      </c>
      <c r="E75" s="47">
        <f t="shared" si="6"/>
        <v>68.8</v>
      </c>
      <c r="F75" s="47">
        <f t="shared" si="7"/>
        <v>105.7</v>
      </c>
      <c r="G75" s="171"/>
      <c r="H75" s="171"/>
      <c r="I75" s="171"/>
      <c r="J75" s="171"/>
      <c r="K75" s="171"/>
      <c r="L75" s="171"/>
    </row>
    <row r="76" s="149" customFormat="true" ht="17.1" customHeight="true" spans="1:12">
      <c r="A76" s="159" t="s">
        <v>210</v>
      </c>
      <c r="B76" s="134">
        <v>2642</v>
      </c>
      <c r="C76" s="134">
        <v>26000</v>
      </c>
      <c r="D76" s="134">
        <v>6833</v>
      </c>
      <c r="E76" s="47">
        <f t="shared" si="6"/>
        <v>158.6</v>
      </c>
      <c r="F76" s="47">
        <f t="shared" si="7"/>
        <v>26.3</v>
      </c>
      <c r="G76" s="171"/>
      <c r="H76" s="171"/>
      <c r="I76" s="171"/>
      <c r="J76" s="171"/>
      <c r="K76" s="171"/>
      <c r="L76" s="171"/>
    </row>
    <row r="77" s="149" customFormat="true" ht="17.1" customHeight="true" spans="1:12">
      <c r="A77" s="168" t="s">
        <v>212</v>
      </c>
      <c r="B77" s="139">
        <v>2642</v>
      </c>
      <c r="C77" s="139">
        <v>26000</v>
      </c>
      <c r="D77" s="139">
        <v>6783</v>
      </c>
      <c r="E77" s="50">
        <f t="shared" si="6"/>
        <v>156.7</v>
      </c>
      <c r="F77" s="173">
        <f t="shared" si="7"/>
        <v>26.1</v>
      </c>
      <c r="G77" s="171"/>
      <c r="H77" s="171"/>
      <c r="I77" s="171"/>
      <c r="J77" s="171"/>
      <c r="K77" s="171"/>
      <c r="L77" s="171"/>
    </row>
    <row r="78" s="149" customFormat="true" ht="17.1" customHeight="true" spans="1:12">
      <c r="A78" s="168" t="s">
        <v>214</v>
      </c>
      <c r="B78" s="139"/>
      <c r="C78" s="139"/>
      <c r="D78" s="139">
        <v>50</v>
      </c>
      <c r="E78" s="50" t="str">
        <f t="shared" si="6"/>
        <v/>
      </c>
      <c r="F78" s="50" t="str">
        <f t="shared" si="7"/>
        <v/>
      </c>
      <c r="G78" s="171"/>
      <c r="H78" s="171"/>
      <c r="I78" s="171"/>
      <c r="J78" s="171"/>
      <c r="K78" s="171"/>
      <c r="L78" s="171"/>
    </row>
    <row r="79" s="149" customFormat="true" ht="17.1" customHeight="true" spans="1:12">
      <c r="A79" s="168" t="s">
        <v>216</v>
      </c>
      <c r="B79" s="139"/>
      <c r="C79" s="139"/>
      <c r="D79" s="139"/>
      <c r="E79" s="50" t="str">
        <f t="shared" si="6"/>
        <v/>
      </c>
      <c r="F79" s="50" t="str">
        <f t="shared" si="7"/>
        <v/>
      </c>
      <c r="G79" s="171"/>
      <c r="H79" s="171"/>
      <c r="I79" s="171"/>
      <c r="J79" s="171"/>
      <c r="K79" s="171"/>
      <c r="L79" s="171"/>
    </row>
    <row r="80" s="149" customFormat="true" ht="17.1" customHeight="true" spans="1:12">
      <c r="A80" s="159" t="s">
        <v>218</v>
      </c>
      <c r="B80" s="134">
        <v>23433</v>
      </c>
      <c r="C80" s="139"/>
      <c r="D80" s="134">
        <v>29741</v>
      </c>
      <c r="E80" s="47">
        <f t="shared" si="6"/>
        <v>26.9</v>
      </c>
      <c r="F80" s="47" t="str">
        <f t="shared" si="7"/>
        <v/>
      </c>
      <c r="G80" s="171"/>
      <c r="H80" s="171"/>
      <c r="I80" s="171"/>
      <c r="J80" s="171"/>
      <c r="K80" s="171"/>
      <c r="L80" s="171"/>
    </row>
    <row r="81" s="112" customFormat="true" ht="17.1" customHeight="true" spans="1:12">
      <c r="A81" s="159" t="s">
        <v>220</v>
      </c>
      <c r="B81" s="134">
        <v>1000</v>
      </c>
      <c r="C81" s="139"/>
      <c r="D81" s="134">
        <v>3736</v>
      </c>
      <c r="E81" s="47"/>
      <c r="F81" s="47" t="str">
        <f t="shared" si="7"/>
        <v/>
      </c>
      <c r="G81" s="172"/>
      <c r="H81" s="168"/>
      <c r="I81" s="168"/>
      <c r="J81" s="168"/>
      <c r="K81" s="168"/>
      <c r="L81" s="168"/>
    </row>
    <row r="82" s="112" customFormat="true" ht="17.1" customHeight="true" spans="1:12">
      <c r="A82" s="169" t="s">
        <v>222</v>
      </c>
      <c r="B82" s="134">
        <f>SUM(B4,B72,B75,B76,B80,B81)</f>
        <v>275423</v>
      </c>
      <c r="C82" s="134">
        <f>SUM(C4,C72,C75,C76,C80,C81)</f>
        <v>231732</v>
      </c>
      <c r="D82" s="134">
        <f>SUM(D4,D72,D75,D76,D80,D81)</f>
        <v>325737</v>
      </c>
      <c r="E82" s="47">
        <f>IF(B82&lt;&gt;0,ROUND(100*(D82/B82-1),1),"")</f>
        <v>18.3</v>
      </c>
      <c r="F82" s="47">
        <f t="shared" si="7"/>
        <v>140.6</v>
      </c>
      <c r="G82" s="174" t="s">
        <v>223</v>
      </c>
      <c r="H82" s="134">
        <f t="shared" ref="H82:J82" si="8">SUM(H4,H7,H8,H9,H10)</f>
        <v>102875</v>
      </c>
      <c r="I82" s="134">
        <f t="shared" si="8"/>
        <v>12000</v>
      </c>
      <c r="J82" s="134">
        <f t="shared" si="8"/>
        <v>105586</v>
      </c>
      <c r="K82" s="47">
        <f>IF(H82&lt;&gt;0,ROUND(100*(J82/H82-1),1),"")</f>
        <v>2.6</v>
      </c>
      <c r="L82" s="47">
        <f>IF(I82&lt;&gt;0,ROUND(100*(J82/I82),1),"")</f>
        <v>879.9</v>
      </c>
    </row>
    <row r="83" s="150" customFormat="true" ht="24" customHeight="true" spans="1:12">
      <c r="A83" s="170"/>
      <c r="B83" s="151"/>
      <c r="C83" s="151"/>
      <c r="D83" s="151"/>
      <c r="E83" s="152"/>
      <c r="F83" s="152"/>
      <c r="G83" s="175"/>
      <c r="H83" s="151"/>
      <c r="I83" s="151"/>
      <c r="J83" s="151"/>
      <c r="K83" s="152"/>
      <c r="L83" s="152"/>
    </row>
  </sheetData>
  <mergeCells count="1">
    <mergeCell ref="A1:L1"/>
  </mergeCells>
  <pageMargins left="0.75" right="0.75" top="1" bottom="1" header="0.5" footer="0.5"/>
  <pageSetup paperSize="9" orientation="portrait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workbookViewId="0">
      <selection activeCell="K14" sqref="K14"/>
    </sheetView>
  </sheetViews>
  <sheetFormatPr defaultColWidth="5.75" defaultRowHeight="15.75" outlineLevelCol="5"/>
  <cols>
    <col min="1" max="1" width="59.5" style="141" customWidth="true"/>
    <col min="2" max="3" width="17.75" style="141" customWidth="true"/>
    <col min="4" max="4" width="16.75" style="141" customWidth="true"/>
    <col min="5" max="16384" width="5.75" style="141"/>
  </cols>
  <sheetData>
    <row r="1" s="141" customFormat="true" ht="33.95" customHeight="true" spans="1:4">
      <c r="A1" s="115" t="s">
        <v>1465</v>
      </c>
      <c r="B1" s="115"/>
      <c r="C1" s="115"/>
      <c r="D1" s="115"/>
    </row>
    <row r="2" s="141" customFormat="true" ht="17.1" customHeight="true" spans="1:4">
      <c r="A2" s="117" t="s">
        <v>24</v>
      </c>
      <c r="B2" s="117"/>
      <c r="C2" s="117"/>
      <c r="D2" s="117"/>
    </row>
    <row r="3" s="141" customFormat="true" ht="23.25" customHeight="true" spans="1:4">
      <c r="A3" s="118" t="s">
        <v>31</v>
      </c>
      <c r="B3" s="119" t="s">
        <v>1466</v>
      </c>
      <c r="C3" s="119" t="s">
        <v>1467</v>
      </c>
      <c r="D3" s="118" t="s">
        <v>1468</v>
      </c>
    </row>
    <row r="4" s="141" customFormat="true" ht="18" customHeight="true" spans="1:6">
      <c r="A4" s="120" t="s">
        <v>1469</v>
      </c>
      <c r="B4" s="121">
        <f>SUM(B73,B76,B78,B80)</f>
        <v>102875</v>
      </c>
      <c r="C4" s="121">
        <f>SUM(C73,C76,C78,C80)</f>
        <v>105586</v>
      </c>
      <c r="D4" s="142">
        <f>(C4-B4)/B4*100</f>
        <v>2.63523693803159</v>
      </c>
      <c r="E4" s="122"/>
      <c r="F4" s="122"/>
    </row>
    <row r="5" s="141" customFormat="true" ht="18" customHeight="true" spans="1:4">
      <c r="A5" s="123" t="s">
        <v>1387</v>
      </c>
      <c r="B5" s="124"/>
      <c r="C5" s="124"/>
      <c r="D5" s="124"/>
    </row>
    <row r="6" s="141" customFormat="true" ht="18" customHeight="true" spans="1:4">
      <c r="A6" s="125" t="s">
        <v>1470</v>
      </c>
      <c r="B6" s="124"/>
      <c r="C6" s="124"/>
      <c r="D6" s="124"/>
    </row>
    <row r="7" s="141" customFormat="true" ht="18" customHeight="true" spans="1:4">
      <c r="A7" s="126" t="s">
        <v>1471</v>
      </c>
      <c r="B7" s="124"/>
      <c r="C7" s="124"/>
      <c r="D7" s="124"/>
    </row>
    <row r="8" s="141" customFormat="true" ht="18" customHeight="true" spans="1:4">
      <c r="A8" s="126" t="s">
        <v>1472</v>
      </c>
      <c r="B8" s="124"/>
      <c r="C8" s="124"/>
      <c r="D8" s="124"/>
    </row>
    <row r="9" s="141" customFormat="true" ht="18" customHeight="true" spans="1:4">
      <c r="A9" s="126" t="s">
        <v>1473</v>
      </c>
      <c r="B9" s="124"/>
      <c r="C9" s="124"/>
      <c r="D9" s="124"/>
    </row>
    <row r="10" s="141" customFormat="true" ht="18" customHeight="true" spans="1:4">
      <c r="A10" s="126" t="s">
        <v>1474</v>
      </c>
      <c r="B10" s="124"/>
      <c r="C10" s="124"/>
      <c r="D10" s="124"/>
    </row>
    <row r="11" s="141" customFormat="true" ht="18" customHeight="true" spans="1:4">
      <c r="A11" s="126" t="s">
        <v>1475</v>
      </c>
      <c r="B11" s="124"/>
      <c r="C11" s="124"/>
      <c r="D11" s="124"/>
    </row>
    <row r="12" s="141" customFormat="true" ht="18" customHeight="true" spans="1:4">
      <c r="A12" s="126" t="s">
        <v>1476</v>
      </c>
      <c r="B12" s="124"/>
      <c r="C12" s="124"/>
      <c r="D12" s="124"/>
    </row>
    <row r="13" s="141" customFormat="true" ht="18" customHeight="true" spans="1:4">
      <c r="A13" s="127" t="s">
        <v>1477</v>
      </c>
      <c r="B13" s="124"/>
      <c r="C13" s="124"/>
      <c r="D13" s="124"/>
    </row>
    <row r="14" s="141" customFormat="true" ht="18" customHeight="true" spans="1:4">
      <c r="A14" s="128" t="s">
        <v>1478</v>
      </c>
      <c r="B14" s="124"/>
      <c r="C14" s="124"/>
      <c r="D14" s="124"/>
    </row>
    <row r="15" s="141" customFormat="true" ht="18" customHeight="true" spans="1:4">
      <c r="A15" s="128" t="s">
        <v>1479</v>
      </c>
      <c r="B15" s="124"/>
      <c r="C15" s="124"/>
      <c r="D15" s="124"/>
    </row>
    <row r="16" s="141" customFormat="true" ht="18" customHeight="true" spans="1:4">
      <c r="A16" s="128" t="s">
        <v>1480</v>
      </c>
      <c r="B16" s="124"/>
      <c r="C16" s="124"/>
      <c r="D16" s="124"/>
    </row>
    <row r="17" s="141" customFormat="true" ht="18" customHeight="true" spans="1:4">
      <c r="A17" s="128" t="s">
        <v>1481</v>
      </c>
      <c r="B17" s="124"/>
      <c r="C17" s="124"/>
      <c r="D17" s="124"/>
    </row>
    <row r="18" s="141" customFormat="true" ht="18" customHeight="true" spans="1:4">
      <c r="A18" s="128" t="s">
        <v>1482</v>
      </c>
      <c r="B18" s="124"/>
      <c r="C18" s="124"/>
      <c r="D18" s="124"/>
    </row>
    <row r="19" s="141" customFormat="true" ht="18" customHeight="true" spans="1:4">
      <c r="A19" s="128" t="s">
        <v>1483</v>
      </c>
      <c r="B19" s="124"/>
      <c r="C19" s="124"/>
      <c r="D19" s="124"/>
    </row>
    <row r="20" s="141" customFormat="true" ht="18" customHeight="true" spans="1:4">
      <c r="A20" s="128" t="s">
        <v>1484</v>
      </c>
      <c r="B20" s="124"/>
      <c r="C20" s="124"/>
      <c r="D20" s="124"/>
    </row>
    <row r="21" s="141" customFormat="true" ht="18" customHeight="true" spans="1:4">
      <c r="A21" s="128" t="s">
        <v>1485</v>
      </c>
      <c r="B21" s="124"/>
      <c r="C21" s="124"/>
      <c r="D21" s="124"/>
    </row>
    <row r="22" s="141" customFormat="true" ht="18" customHeight="true" spans="1:4">
      <c r="A22" s="128" t="s">
        <v>1486</v>
      </c>
      <c r="B22" s="124"/>
      <c r="C22" s="124"/>
      <c r="D22" s="124"/>
    </row>
    <row r="23" s="141" customFormat="true" ht="18" customHeight="true" spans="1:4">
      <c r="A23" s="128" t="s">
        <v>1487</v>
      </c>
      <c r="B23" s="124"/>
      <c r="C23" s="124"/>
      <c r="D23" s="124"/>
    </row>
    <row r="24" s="141" customFormat="true" ht="18" customHeight="true" spans="1:4">
      <c r="A24" s="128" t="s">
        <v>1488</v>
      </c>
      <c r="B24" s="124"/>
      <c r="C24" s="124"/>
      <c r="D24" s="124"/>
    </row>
    <row r="25" s="141" customFormat="true" ht="18" customHeight="true" spans="1:4">
      <c r="A25" s="128" t="s">
        <v>1489</v>
      </c>
      <c r="B25" s="124"/>
      <c r="C25" s="124"/>
      <c r="D25" s="124"/>
    </row>
    <row r="26" s="141" customFormat="true" ht="18" customHeight="true" spans="1:4">
      <c r="A26" s="128" t="s">
        <v>1490</v>
      </c>
      <c r="B26" s="124"/>
      <c r="C26" s="124"/>
      <c r="D26" s="124"/>
    </row>
    <row r="27" s="141" customFormat="true" ht="18" customHeight="true" spans="1:4">
      <c r="A27" s="128" t="s">
        <v>1491</v>
      </c>
      <c r="B27" s="124"/>
      <c r="C27" s="124"/>
      <c r="D27" s="124"/>
    </row>
    <row r="28" s="141" customFormat="true" ht="18" customHeight="true" spans="1:4">
      <c r="A28" s="128" t="s">
        <v>1492</v>
      </c>
      <c r="B28" s="124"/>
      <c r="C28" s="124"/>
      <c r="D28" s="124"/>
    </row>
    <row r="29" s="141" customFormat="true" ht="18" customHeight="true" spans="1:4">
      <c r="A29" s="128" t="s">
        <v>1493</v>
      </c>
      <c r="B29" s="124"/>
      <c r="C29" s="124"/>
      <c r="D29" s="124"/>
    </row>
    <row r="30" s="141" customFormat="true" ht="18" customHeight="true" spans="1:4">
      <c r="A30" s="128" t="s">
        <v>1494</v>
      </c>
      <c r="B30" s="124"/>
      <c r="C30" s="124"/>
      <c r="D30" s="124"/>
    </row>
    <row r="31" s="141" customFormat="true" ht="18" customHeight="true" spans="1:4">
      <c r="A31" s="128" t="s">
        <v>1495</v>
      </c>
      <c r="B31" s="124"/>
      <c r="C31" s="124"/>
      <c r="D31" s="124"/>
    </row>
    <row r="32" s="141" customFormat="true" ht="18" customHeight="true" spans="1:4">
      <c r="A32" s="128" t="s">
        <v>1496</v>
      </c>
      <c r="B32" s="124"/>
      <c r="C32" s="124"/>
      <c r="D32" s="124"/>
    </row>
    <row r="33" s="141" customFormat="true" ht="18" customHeight="true" spans="1:4">
      <c r="A33" s="128" t="s">
        <v>1497</v>
      </c>
      <c r="B33" s="124"/>
      <c r="C33" s="124"/>
      <c r="D33" s="124"/>
    </row>
    <row r="34" s="141" customFormat="true" ht="18" customHeight="true" spans="1:4">
      <c r="A34" s="128" t="s">
        <v>1498</v>
      </c>
      <c r="B34" s="124"/>
      <c r="C34" s="124"/>
      <c r="D34" s="124"/>
    </row>
    <row r="35" s="141" customFormat="true" ht="18" customHeight="true" spans="1:4">
      <c r="A35" s="128" t="s">
        <v>1499</v>
      </c>
      <c r="B35" s="124"/>
      <c r="C35" s="124"/>
      <c r="D35" s="124"/>
    </row>
    <row r="36" s="141" customFormat="true" ht="18" customHeight="true" spans="1:4">
      <c r="A36" s="128" t="s">
        <v>1500</v>
      </c>
      <c r="B36" s="124"/>
      <c r="C36" s="124"/>
      <c r="D36" s="124"/>
    </row>
    <row r="37" s="141" customFormat="true" ht="18" customHeight="true" spans="1:4">
      <c r="A37" s="128" t="s">
        <v>1501</v>
      </c>
      <c r="B37" s="124"/>
      <c r="C37" s="124"/>
      <c r="D37" s="124"/>
    </row>
    <row r="38" s="141" customFormat="true" ht="18" customHeight="true" spans="1:4">
      <c r="A38" s="128" t="s">
        <v>1502</v>
      </c>
      <c r="B38" s="124"/>
      <c r="C38" s="124"/>
      <c r="D38" s="124"/>
    </row>
    <row r="39" s="141" customFormat="true" ht="18" customHeight="true" spans="1:4">
      <c r="A39" s="128" t="s">
        <v>1503</v>
      </c>
      <c r="B39" s="124"/>
      <c r="C39" s="124"/>
      <c r="D39" s="124"/>
    </row>
    <row r="40" s="141" customFormat="true" ht="18" customHeight="true" spans="1:4">
      <c r="A40" s="129" t="s">
        <v>1504</v>
      </c>
      <c r="B40" s="124"/>
      <c r="C40" s="124"/>
      <c r="D40" s="124"/>
    </row>
    <row r="41" s="141" customFormat="true" ht="18" customHeight="true" spans="1:4">
      <c r="A41" s="128" t="s">
        <v>1505</v>
      </c>
      <c r="B41" s="124"/>
      <c r="C41" s="124"/>
      <c r="D41" s="124"/>
    </row>
    <row r="42" s="141" customFormat="true" ht="18" customHeight="true" spans="1:4">
      <c r="A42" s="128" t="s">
        <v>1506</v>
      </c>
      <c r="B42" s="124"/>
      <c r="C42" s="124"/>
      <c r="D42" s="124"/>
    </row>
    <row r="43" s="141" customFormat="true" ht="18" customHeight="true" spans="1:4">
      <c r="A43" s="128" t="s">
        <v>1507</v>
      </c>
      <c r="B43" s="124"/>
      <c r="C43" s="124"/>
      <c r="D43" s="124"/>
    </row>
    <row r="44" s="141" customFormat="true" ht="18" customHeight="true" spans="1:4">
      <c r="A44" s="128" t="s">
        <v>1508</v>
      </c>
      <c r="B44" s="124"/>
      <c r="C44" s="124"/>
      <c r="D44" s="124"/>
    </row>
    <row r="45" s="141" customFormat="true" ht="18" customHeight="true" spans="1:4">
      <c r="A45" s="128" t="s">
        <v>1509</v>
      </c>
      <c r="B45" s="124"/>
      <c r="C45" s="124"/>
      <c r="D45" s="124"/>
    </row>
    <row r="46" s="141" customFormat="true" ht="18" customHeight="true" spans="1:4">
      <c r="A46" s="128" t="s">
        <v>1510</v>
      </c>
      <c r="B46" s="124"/>
      <c r="C46" s="124"/>
      <c r="D46" s="124"/>
    </row>
    <row r="47" s="141" customFormat="true" ht="18" customHeight="true" spans="1:4">
      <c r="A47" s="128" t="s">
        <v>1511</v>
      </c>
      <c r="B47" s="124"/>
      <c r="C47" s="124"/>
      <c r="D47" s="124"/>
    </row>
    <row r="48" s="141" customFormat="true" ht="18" customHeight="true" spans="1:4">
      <c r="A48" s="128" t="s">
        <v>1512</v>
      </c>
      <c r="B48" s="124"/>
      <c r="C48" s="124"/>
      <c r="D48" s="124"/>
    </row>
    <row r="49" s="141" customFormat="true" ht="18" customHeight="true" spans="1:4">
      <c r="A49" s="128" t="s">
        <v>1513</v>
      </c>
      <c r="B49" s="124"/>
      <c r="C49" s="124"/>
      <c r="D49" s="124"/>
    </row>
    <row r="50" s="141" customFormat="true" ht="18" customHeight="true" spans="1:4">
      <c r="A50" s="128" t="s">
        <v>1514</v>
      </c>
      <c r="B50" s="124"/>
      <c r="C50" s="124"/>
      <c r="D50" s="124"/>
    </row>
    <row r="51" s="141" customFormat="true" ht="18" customHeight="true" spans="1:4">
      <c r="A51" s="130" t="s">
        <v>1515</v>
      </c>
      <c r="B51" s="124"/>
      <c r="C51" s="124"/>
      <c r="D51" s="124"/>
    </row>
    <row r="52" s="141" customFormat="true" ht="18" customHeight="true" spans="1:4">
      <c r="A52" s="131" t="s">
        <v>1516</v>
      </c>
      <c r="B52" s="124"/>
      <c r="C52" s="124"/>
      <c r="D52" s="124"/>
    </row>
    <row r="53" s="141" customFormat="true" ht="18" customHeight="true" spans="1:4">
      <c r="A53" s="131" t="s">
        <v>1517</v>
      </c>
      <c r="B53" s="124"/>
      <c r="C53" s="124"/>
      <c r="D53" s="124"/>
    </row>
    <row r="54" s="141" customFormat="true" ht="18" customHeight="true" spans="1:4">
      <c r="A54" s="131" t="s">
        <v>1518</v>
      </c>
      <c r="B54" s="124"/>
      <c r="C54" s="124"/>
      <c r="D54" s="124"/>
    </row>
    <row r="55" s="141" customFormat="true" ht="18" customHeight="true" spans="1:4">
      <c r="A55" s="131" t="s">
        <v>1519</v>
      </c>
      <c r="B55" s="124"/>
      <c r="C55" s="124"/>
      <c r="D55" s="124"/>
    </row>
    <row r="56" s="141" customFormat="true" ht="18" customHeight="true" spans="1:4">
      <c r="A56" s="128" t="s">
        <v>1520</v>
      </c>
      <c r="B56" s="124"/>
      <c r="C56" s="124"/>
      <c r="D56" s="124"/>
    </row>
    <row r="57" s="141" customFormat="true" ht="18" customHeight="true" spans="1:4">
      <c r="A57" s="128" t="s">
        <v>1521</v>
      </c>
      <c r="B57" s="124"/>
      <c r="C57" s="124"/>
      <c r="D57" s="124"/>
    </row>
    <row r="58" s="141" customFormat="true" ht="18" customHeight="true" spans="1:4">
      <c r="A58" s="132" t="s">
        <v>1522</v>
      </c>
      <c r="B58" s="124"/>
      <c r="C58" s="124"/>
      <c r="D58" s="124"/>
    </row>
    <row r="59" s="141" customFormat="true" ht="18" customHeight="true" spans="1:4">
      <c r="A59" s="128" t="s">
        <v>1523</v>
      </c>
      <c r="B59" s="124"/>
      <c r="C59" s="124"/>
      <c r="D59" s="124"/>
    </row>
    <row r="60" s="141" customFormat="true" ht="18" customHeight="true" spans="1:4">
      <c r="A60" s="128" t="s">
        <v>1524</v>
      </c>
      <c r="B60" s="124"/>
      <c r="C60" s="124"/>
      <c r="D60" s="124"/>
    </row>
    <row r="61" s="141" customFormat="true" ht="18" customHeight="true" spans="1:4">
      <c r="A61" s="128" t="s">
        <v>1525</v>
      </c>
      <c r="B61" s="124"/>
      <c r="C61" s="124"/>
      <c r="D61" s="124"/>
    </row>
    <row r="62" s="141" customFormat="true" ht="18" customHeight="true" spans="1:4">
      <c r="A62" s="128" t="s">
        <v>1526</v>
      </c>
      <c r="B62" s="124"/>
      <c r="C62" s="124"/>
      <c r="D62" s="124"/>
    </row>
    <row r="63" s="141" customFormat="true" ht="18" customHeight="true" spans="1:4">
      <c r="A63" s="128" t="s">
        <v>1527</v>
      </c>
      <c r="B63" s="124"/>
      <c r="C63" s="124"/>
      <c r="D63" s="124"/>
    </row>
    <row r="64" s="141" customFormat="true" ht="18" customHeight="true" spans="1:4">
      <c r="A64" s="128" t="s">
        <v>1528</v>
      </c>
      <c r="B64" s="124"/>
      <c r="C64" s="124"/>
      <c r="D64" s="124"/>
    </row>
    <row r="65" s="141" customFormat="true" ht="18" customHeight="true" spans="1:4">
      <c r="A65" s="128" t="s">
        <v>1529</v>
      </c>
      <c r="B65" s="124"/>
      <c r="C65" s="124"/>
      <c r="D65" s="124"/>
    </row>
    <row r="66" s="141" customFormat="true" ht="18" customHeight="true" spans="1:4">
      <c r="A66" s="128" t="s">
        <v>1530</v>
      </c>
      <c r="B66" s="124"/>
      <c r="C66" s="124"/>
      <c r="D66" s="124"/>
    </row>
    <row r="67" s="141" customFormat="true" ht="18" customHeight="true" spans="1:4">
      <c r="A67" s="128" t="s">
        <v>1531</v>
      </c>
      <c r="B67" s="124"/>
      <c r="C67" s="124"/>
      <c r="D67" s="124"/>
    </row>
    <row r="68" s="141" customFormat="true" ht="18" customHeight="true" spans="1:4">
      <c r="A68" s="128" t="s">
        <v>1532</v>
      </c>
      <c r="B68" s="124"/>
      <c r="C68" s="124"/>
      <c r="D68" s="124"/>
    </row>
    <row r="69" s="141" customFormat="true" ht="18" customHeight="true" spans="1:4">
      <c r="A69" s="128" t="s">
        <v>1533</v>
      </c>
      <c r="B69" s="124"/>
      <c r="C69" s="124"/>
      <c r="D69" s="124"/>
    </row>
    <row r="70" s="141" customFormat="true" ht="18" customHeight="true" spans="1:4">
      <c r="A70" s="128" t="s">
        <v>1534</v>
      </c>
      <c r="B70" s="124"/>
      <c r="C70" s="124"/>
      <c r="D70" s="124"/>
    </row>
    <row r="71" s="141" customFormat="true" ht="18" customHeight="true" spans="1:4">
      <c r="A71" s="128" t="s">
        <v>1535</v>
      </c>
      <c r="B71" s="124"/>
      <c r="C71" s="124"/>
      <c r="D71" s="124"/>
    </row>
    <row r="72" s="141" customFormat="true" ht="18" customHeight="true" spans="1:4">
      <c r="A72" s="128" t="s">
        <v>1536</v>
      </c>
      <c r="B72" s="124"/>
      <c r="C72" s="124"/>
      <c r="D72" s="124"/>
    </row>
    <row r="73" s="141" customFormat="true" ht="18" customHeight="true" spans="1:4">
      <c r="A73" s="133" t="s">
        <v>1537</v>
      </c>
      <c r="B73" s="143">
        <v>14334</v>
      </c>
      <c r="C73" s="134">
        <v>14395</v>
      </c>
      <c r="D73" s="144">
        <f t="shared" ref="D73:D76" si="0">(C73-B73)/B73*100</f>
        <v>0.425561601785963</v>
      </c>
    </row>
    <row r="74" s="141" customFormat="true" ht="18" customHeight="true" spans="1:4">
      <c r="A74" s="135" t="s">
        <v>205</v>
      </c>
      <c r="B74" s="136">
        <v>169</v>
      </c>
      <c r="C74" s="114">
        <v>169</v>
      </c>
      <c r="D74" s="145">
        <f t="shared" si="0"/>
        <v>0</v>
      </c>
    </row>
    <row r="75" s="141" customFormat="true" ht="18" customHeight="true" spans="1:4">
      <c r="A75" s="135" t="s">
        <v>207</v>
      </c>
      <c r="B75" s="136">
        <v>14165</v>
      </c>
      <c r="C75" s="114">
        <v>14226</v>
      </c>
      <c r="D75" s="145">
        <f t="shared" si="0"/>
        <v>0.430638898693964</v>
      </c>
    </row>
    <row r="76" s="141" customFormat="true" ht="18" customHeight="true" spans="1:4">
      <c r="A76" s="133" t="s">
        <v>1538</v>
      </c>
      <c r="B76" s="146">
        <v>17700</v>
      </c>
      <c r="C76" s="134">
        <v>20200</v>
      </c>
      <c r="D76" s="144">
        <f t="shared" si="0"/>
        <v>14.1242937853107</v>
      </c>
    </row>
    <row r="77" s="141" customFormat="true" ht="18" customHeight="true" spans="1:4">
      <c r="A77" s="133" t="s">
        <v>1539</v>
      </c>
      <c r="B77" s="136"/>
      <c r="C77" s="136"/>
      <c r="D77" s="145"/>
    </row>
    <row r="78" s="141" customFormat="true" ht="18" customHeight="true" spans="1:4">
      <c r="A78" s="133" t="s">
        <v>1394</v>
      </c>
      <c r="B78" s="146">
        <v>3736</v>
      </c>
      <c r="C78" s="137">
        <v>8972</v>
      </c>
      <c r="D78" s="144">
        <f t="shared" ref="D78:D81" si="1">(C78-B78)/B78*100</f>
        <v>140.149892933619</v>
      </c>
    </row>
    <row r="79" s="141" customFormat="true" ht="18" customHeight="true" spans="1:4">
      <c r="A79" s="133" t="s">
        <v>1540</v>
      </c>
      <c r="B79" s="136"/>
      <c r="C79" s="137"/>
      <c r="D79" s="145"/>
    </row>
    <row r="80" s="141" customFormat="true" ht="18" customHeight="true" spans="1:4">
      <c r="A80" s="133" t="s">
        <v>1541</v>
      </c>
      <c r="B80" s="146">
        <v>67105</v>
      </c>
      <c r="C80" s="137">
        <v>62019</v>
      </c>
      <c r="D80" s="144">
        <f t="shared" si="1"/>
        <v>-7.5791669771254</v>
      </c>
    </row>
    <row r="81" s="141" customFormat="true" ht="18" customHeight="true" spans="1:4">
      <c r="A81" s="135" t="s">
        <v>1542</v>
      </c>
      <c r="B81" s="136">
        <v>67105</v>
      </c>
      <c r="C81" s="114">
        <v>62019</v>
      </c>
      <c r="D81" s="145">
        <f t="shared" si="1"/>
        <v>-7.5791669771254</v>
      </c>
    </row>
    <row r="82" s="141" customFormat="true" ht="18" customHeight="true" spans="1:4">
      <c r="A82" s="135" t="s">
        <v>1543</v>
      </c>
      <c r="B82" s="136"/>
      <c r="C82" s="136"/>
      <c r="D82" s="147"/>
    </row>
    <row r="83" s="141" customFormat="true" spans="1:4">
      <c r="A83" s="135" t="s">
        <v>221</v>
      </c>
      <c r="B83" s="136"/>
      <c r="C83" s="139">
        <v>-25</v>
      </c>
      <c r="D83" s="147"/>
    </row>
    <row r="84" s="141" customFormat="true" spans="1:1">
      <c r="A84" s="140" t="s">
        <v>1544</v>
      </c>
    </row>
  </sheetData>
  <mergeCells count="2">
    <mergeCell ref="A1:D1"/>
    <mergeCell ref="A2:D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workbookViewId="0">
      <selection activeCell="F24" sqref="F24"/>
    </sheetView>
  </sheetViews>
  <sheetFormatPr defaultColWidth="9" defaultRowHeight="14.25" outlineLevelCol="4"/>
  <cols>
    <col min="1" max="1" width="58.375" customWidth="true"/>
    <col min="2" max="2" width="20.25" customWidth="true"/>
    <col min="3" max="3" width="21.25" customWidth="true"/>
  </cols>
  <sheetData>
    <row r="1" ht="25.5" spans="1:3">
      <c r="A1" s="115" t="s">
        <v>1545</v>
      </c>
      <c r="B1" s="115"/>
      <c r="C1" s="115"/>
    </row>
    <row r="2" ht="15.75" spans="1:3">
      <c r="A2" s="116"/>
      <c r="B2" s="116"/>
      <c r="C2" s="117" t="s">
        <v>24</v>
      </c>
    </row>
    <row r="3" spans="1:3">
      <c r="A3" s="118" t="s">
        <v>31</v>
      </c>
      <c r="B3" s="119" t="s">
        <v>1469</v>
      </c>
      <c r="C3" s="119" t="s">
        <v>1546</v>
      </c>
    </row>
    <row r="4" ht="15.75" spans="1:5">
      <c r="A4" s="120" t="s">
        <v>1469</v>
      </c>
      <c r="B4" s="121">
        <f>B73+B76+B78+B79</f>
        <v>105586</v>
      </c>
      <c r="C4" s="121">
        <f>C73+C76+C78+C79</f>
        <v>105586</v>
      </c>
      <c r="D4" s="122"/>
      <c r="E4" s="122"/>
    </row>
    <row r="5" spans="1:3">
      <c r="A5" s="123" t="s">
        <v>1387</v>
      </c>
      <c r="B5" s="124"/>
      <c r="C5" s="124"/>
    </row>
    <row r="6" spans="1:3">
      <c r="A6" s="125" t="s">
        <v>1470</v>
      </c>
      <c r="B6" s="124"/>
      <c r="C6" s="124"/>
    </row>
    <row r="7" spans="1:3">
      <c r="A7" s="126" t="s">
        <v>1471</v>
      </c>
      <c r="B7" s="124"/>
      <c r="C7" s="124"/>
    </row>
    <row r="8" spans="1:3">
      <c r="A8" s="126" t="s">
        <v>1472</v>
      </c>
      <c r="B8" s="124"/>
      <c r="C8" s="124"/>
    </row>
    <row r="9" spans="1:3">
      <c r="A9" s="126" t="s">
        <v>1473</v>
      </c>
      <c r="B9" s="124"/>
      <c r="C9" s="124"/>
    </row>
    <row r="10" spans="1:3">
      <c r="A10" s="126" t="s">
        <v>1474</v>
      </c>
      <c r="B10" s="124"/>
      <c r="C10" s="124"/>
    </row>
    <row r="11" spans="1:3">
      <c r="A11" s="126" t="s">
        <v>1475</v>
      </c>
      <c r="B11" s="124"/>
      <c r="C11" s="124"/>
    </row>
    <row r="12" spans="1:3">
      <c r="A12" s="126" t="s">
        <v>1476</v>
      </c>
      <c r="B12" s="124"/>
      <c r="C12" s="124"/>
    </row>
    <row r="13" spans="1:3">
      <c r="A13" s="127" t="s">
        <v>1477</v>
      </c>
      <c r="B13" s="124"/>
      <c r="C13" s="124"/>
    </row>
    <row r="14" spans="1:3">
      <c r="A14" s="128" t="s">
        <v>1478</v>
      </c>
      <c r="B14" s="124"/>
      <c r="C14" s="124"/>
    </row>
    <row r="15" spans="1:3">
      <c r="A15" s="128" t="s">
        <v>1479</v>
      </c>
      <c r="B15" s="124"/>
      <c r="C15" s="124"/>
    </row>
    <row r="16" spans="1:3">
      <c r="A16" s="128" t="s">
        <v>1480</v>
      </c>
      <c r="B16" s="124"/>
      <c r="C16" s="124"/>
    </row>
    <row r="17" spans="1:3">
      <c r="A17" s="128" t="s">
        <v>1481</v>
      </c>
      <c r="B17" s="124"/>
      <c r="C17" s="124"/>
    </row>
    <row r="18" spans="1:3">
      <c r="A18" s="128" t="s">
        <v>1482</v>
      </c>
      <c r="B18" s="124"/>
      <c r="C18" s="124"/>
    </row>
    <row r="19" spans="1:3">
      <c r="A19" s="128" t="s">
        <v>1483</v>
      </c>
      <c r="B19" s="124"/>
      <c r="C19" s="124"/>
    </row>
    <row r="20" spans="1:3">
      <c r="A20" s="128" t="s">
        <v>1484</v>
      </c>
      <c r="B20" s="124"/>
      <c r="C20" s="124"/>
    </row>
    <row r="21" spans="1:3">
      <c r="A21" s="128" t="s">
        <v>1485</v>
      </c>
      <c r="B21" s="124"/>
      <c r="C21" s="124"/>
    </row>
    <row r="22" spans="1:3">
      <c r="A22" s="128" t="s">
        <v>1486</v>
      </c>
      <c r="B22" s="124"/>
      <c r="C22" s="124"/>
    </row>
    <row r="23" spans="1:3">
      <c r="A23" s="128" t="s">
        <v>1487</v>
      </c>
      <c r="B23" s="124"/>
      <c r="C23" s="124"/>
    </row>
    <row r="24" spans="1:3">
      <c r="A24" s="128" t="s">
        <v>1488</v>
      </c>
      <c r="B24" s="124"/>
      <c r="C24" s="124"/>
    </row>
    <row r="25" spans="1:3">
      <c r="A25" s="128" t="s">
        <v>1489</v>
      </c>
      <c r="B25" s="124"/>
      <c r="C25" s="124"/>
    </row>
    <row r="26" spans="1:3">
      <c r="A26" s="128" t="s">
        <v>1490</v>
      </c>
      <c r="B26" s="124"/>
      <c r="C26" s="124"/>
    </row>
    <row r="27" spans="1:3">
      <c r="A27" s="128" t="s">
        <v>1491</v>
      </c>
      <c r="B27" s="124"/>
      <c r="C27" s="124"/>
    </row>
    <row r="28" spans="1:3">
      <c r="A28" s="128" t="s">
        <v>1492</v>
      </c>
      <c r="B28" s="124"/>
      <c r="C28" s="124"/>
    </row>
    <row r="29" spans="1:3">
      <c r="A29" s="128" t="s">
        <v>1493</v>
      </c>
      <c r="B29" s="124"/>
      <c r="C29" s="124"/>
    </row>
    <row r="30" spans="1:3">
      <c r="A30" s="128" t="s">
        <v>1494</v>
      </c>
      <c r="B30" s="124"/>
      <c r="C30" s="124"/>
    </row>
    <row r="31" spans="1:3">
      <c r="A31" s="128" t="s">
        <v>1495</v>
      </c>
      <c r="B31" s="124"/>
      <c r="C31" s="124"/>
    </row>
    <row r="32" spans="1:3">
      <c r="A32" s="128" t="s">
        <v>1496</v>
      </c>
      <c r="B32" s="124"/>
      <c r="C32" s="124"/>
    </row>
    <row r="33" spans="1:3">
      <c r="A33" s="128" t="s">
        <v>1497</v>
      </c>
      <c r="B33" s="124"/>
      <c r="C33" s="124"/>
    </row>
    <row r="34" spans="1:3">
      <c r="A34" s="128" t="s">
        <v>1498</v>
      </c>
      <c r="B34" s="124"/>
      <c r="C34" s="124"/>
    </row>
    <row r="35" spans="1:3">
      <c r="A35" s="128" t="s">
        <v>1499</v>
      </c>
      <c r="B35" s="124"/>
      <c r="C35" s="124"/>
    </row>
    <row r="36" spans="1:3">
      <c r="A36" s="128" t="s">
        <v>1500</v>
      </c>
      <c r="B36" s="124"/>
      <c r="C36" s="124"/>
    </row>
    <row r="37" spans="1:3">
      <c r="A37" s="128" t="s">
        <v>1501</v>
      </c>
      <c r="B37" s="124"/>
      <c r="C37" s="124"/>
    </row>
    <row r="38" spans="1:3">
      <c r="A38" s="128" t="s">
        <v>1502</v>
      </c>
      <c r="B38" s="124"/>
      <c r="C38" s="124"/>
    </row>
    <row r="39" spans="1:3">
      <c r="A39" s="128" t="s">
        <v>1503</v>
      </c>
      <c r="B39" s="124"/>
      <c r="C39" s="124"/>
    </row>
    <row r="40" spans="1:3">
      <c r="A40" s="129" t="s">
        <v>1504</v>
      </c>
      <c r="B40" s="124"/>
      <c r="C40" s="124"/>
    </row>
    <row r="41" spans="1:3">
      <c r="A41" s="128" t="s">
        <v>1505</v>
      </c>
      <c r="B41" s="124"/>
      <c r="C41" s="124"/>
    </row>
    <row r="42" spans="1:3">
      <c r="A42" s="128" t="s">
        <v>1506</v>
      </c>
      <c r="B42" s="124"/>
      <c r="C42" s="124"/>
    </row>
    <row r="43" spans="1:3">
      <c r="A43" s="128" t="s">
        <v>1507</v>
      </c>
      <c r="B43" s="124"/>
      <c r="C43" s="124"/>
    </row>
    <row r="44" spans="1:3">
      <c r="A44" s="128" t="s">
        <v>1508</v>
      </c>
      <c r="B44" s="124"/>
      <c r="C44" s="124"/>
    </row>
    <row r="45" spans="1:3">
      <c r="A45" s="128" t="s">
        <v>1509</v>
      </c>
      <c r="B45" s="124"/>
      <c r="C45" s="124"/>
    </row>
    <row r="46" spans="1:3">
      <c r="A46" s="128" t="s">
        <v>1510</v>
      </c>
      <c r="B46" s="124"/>
      <c r="C46" s="124"/>
    </row>
    <row r="47" spans="1:3">
      <c r="A47" s="128" t="s">
        <v>1511</v>
      </c>
      <c r="B47" s="124"/>
      <c r="C47" s="124"/>
    </row>
    <row r="48" spans="1:3">
      <c r="A48" s="128" t="s">
        <v>1512</v>
      </c>
      <c r="B48" s="124"/>
      <c r="C48" s="124"/>
    </row>
    <row r="49" spans="1:3">
      <c r="A49" s="128" t="s">
        <v>1513</v>
      </c>
      <c r="B49" s="124"/>
      <c r="C49" s="124"/>
    </row>
    <row r="50" spans="1:3">
      <c r="A50" s="128" t="s">
        <v>1514</v>
      </c>
      <c r="B50" s="124"/>
      <c r="C50" s="124"/>
    </row>
    <row r="51" spans="1:3">
      <c r="A51" s="130" t="s">
        <v>1515</v>
      </c>
      <c r="B51" s="124"/>
      <c r="C51" s="124"/>
    </row>
    <row r="52" spans="1:3">
      <c r="A52" s="131" t="s">
        <v>1516</v>
      </c>
      <c r="B52" s="124"/>
      <c r="C52" s="124"/>
    </row>
    <row r="53" spans="1:3">
      <c r="A53" s="131" t="s">
        <v>1517</v>
      </c>
      <c r="B53" s="124"/>
      <c r="C53" s="124"/>
    </row>
    <row r="54" spans="1:3">
      <c r="A54" s="131" t="s">
        <v>1518</v>
      </c>
      <c r="B54" s="124"/>
      <c r="C54" s="124"/>
    </row>
    <row r="55" spans="1:3">
      <c r="A55" s="131" t="s">
        <v>1519</v>
      </c>
      <c r="B55" s="124"/>
      <c r="C55" s="124"/>
    </row>
    <row r="56" spans="1:3">
      <c r="A56" s="128" t="s">
        <v>1520</v>
      </c>
      <c r="B56" s="124"/>
      <c r="C56" s="124"/>
    </row>
    <row r="57" spans="1:3">
      <c r="A57" s="128" t="s">
        <v>1521</v>
      </c>
      <c r="B57" s="124"/>
      <c r="C57" s="124"/>
    </row>
    <row r="58" spans="1:3">
      <c r="A58" s="132" t="s">
        <v>1522</v>
      </c>
      <c r="B58" s="124"/>
      <c r="C58" s="124"/>
    </row>
    <row r="59" spans="1:3">
      <c r="A59" s="128" t="s">
        <v>1523</v>
      </c>
      <c r="B59" s="124"/>
      <c r="C59" s="124"/>
    </row>
    <row r="60" spans="1:3">
      <c r="A60" s="128" t="s">
        <v>1524</v>
      </c>
      <c r="B60" s="124"/>
      <c r="C60" s="124"/>
    </row>
    <row r="61" spans="1:3">
      <c r="A61" s="128" t="s">
        <v>1525</v>
      </c>
      <c r="B61" s="124"/>
      <c r="C61" s="124"/>
    </row>
    <row r="62" spans="1:3">
      <c r="A62" s="128" t="s">
        <v>1526</v>
      </c>
      <c r="B62" s="124"/>
      <c r="C62" s="124"/>
    </row>
    <row r="63" spans="1:3">
      <c r="A63" s="128" t="s">
        <v>1527</v>
      </c>
      <c r="B63" s="124"/>
      <c r="C63" s="124"/>
    </row>
    <row r="64" spans="1:3">
      <c r="A64" s="128" t="s">
        <v>1528</v>
      </c>
      <c r="B64" s="124"/>
      <c r="C64" s="124"/>
    </row>
    <row r="65" spans="1:3">
      <c r="A65" s="128" t="s">
        <v>1529</v>
      </c>
      <c r="B65" s="124"/>
      <c r="C65" s="124"/>
    </row>
    <row r="66" spans="1:3">
      <c r="A66" s="128" t="s">
        <v>1530</v>
      </c>
      <c r="B66" s="124"/>
      <c r="C66" s="124"/>
    </row>
    <row r="67" spans="1:3">
      <c r="A67" s="128" t="s">
        <v>1531</v>
      </c>
      <c r="B67" s="124"/>
      <c r="C67" s="124"/>
    </row>
    <row r="68" spans="1:3">
      <c r="A68" s="128" t="s">
        <v>1532</v>
      </c>
      <c r="B68" s="124"/>
      <c r="C68" s="124"/>
    </row>
    <row r="69" spans="1:3">
      <c r="A69" s="128" t="s">
        <v>1533</v>
      </c>
      <c r="B69" s="124"/>
      <c r="C69" s="124"/>
    </row>
    <row r="70" spans="1:3">
      <c r="A70" s="128" t="s">
        <v>1534</v>
      </c>
      <c r="B70" s="124"/>
      <c r="C70" s="124"/>
    </row>
    <row r="71" spans="1:3">
      <c r="A71" s="128" t="s">
        <v>1535</v>
      </c>
      <c r="B71" s="124"/>
      <c r="C71" s="124"/>
    </row>
    <row r="72" spans="1:3">
      <c r="A72" s="128" t="s">
        <v>1536</v>
      </c>
      <c r="B72" s="124"/>
      <c r="C72" s="124"/>
    </row>
    <row r="73" spans="1:3">
      <c r="A73" s="133" t="s">
        <v>1537</v>
      </c>
      <c r="B73" s="134">
        <v>14395</v>
      </c>
      <c r="C73" s="134">
        <v>14395</v>
      </c>
    </row>
    <row r="74" spans="1:3">
      <c r="A74" s="135" t="s">
        <v>205</v>
      </c>
      <c r="B74" s="114">
        <v>169</v>
      </c>
      <c r="C74" s="114">
        <v>169</v>
      </c>
    </row>
    <row r="75" spans="1:3">
      <c r="A75" s="135" t="s">
        <v>207</v>
      </c>
      <c r="B75" s="114">
        <v>14226</v>
      </c>
      <c r="C75" s="114">
        <v>14226</v>
      </c>
    </row>
    <row r="76" spans="1:3">
      <c r="A76" s="133" t="s">
        <v>1538</v>
      </c>
      <c r="B76" s="134">
        <v>20200</v>
      </c>
      <c r="C76" s="134">
        <v>20200</v>
      </c>
    </row>
    <row r="77" spans="1:3">
      <c r="A77" s="133" t="s">
        <v>1539</v>
      </c>
      <c r="B77" s="136"/>
      <c r="C77" s="136"/>
    </row>
    <row r="78" spans="1:3">
      <c r="A78" s="133" t="s">
        <v>1394</v>
      </c>
      <c r="B78" s="137">
        <v>8972</v>
      </c>
      <c r="C78" s="137">
        <v>8972</v>
      </c>
    </row>
    <row r="79" spans="1:3">
      <c r="A79" s="133" t="s">
        <v>1540</v>
      </c>
      <c r="B79" s="137">
        <v>62019</v>
      </c>
      <c r="C79" s="137">
        <v>62019</v>
      </c>
    </row>
    <row r="80" spans="1:3">
      <c r="A80" s="133" t="s">
        <v>1541</v>
      </c>
      <c r="B80" s="114">
        <v>62019</v>
      </c>
      <c r="C80" s="114">
        <v>62019</v>
      </c>
    </row>
    <row r="81" spans="1:3">
      <c r="A81" s="135" t="s">
        <v>1542</v>
      </c>
      <c r="B81" s="136"/>
      <c r="C81" s="136"/>
    </row>
    <row r="82" spans="1:3">
      <c r="A82" s="135" t="s">
        <v>1543</v>
      </c>
      <c r="B82" s="136"/>
      <c r="C82" s="136"/>
    </row>
    <row r="83" spans="1:3">
      <c r="A83" s="138" t="s">
        <v>221</v>
      </c>
      <c r="B83" s="139">
        <v>-25</v>
      </c>
      <c r="C83" s="139">
        <v>-25</v>
      </c>
    </row>
    <row r="84" ht="15.75" spans="1:1">
      <c r="A84" s="140" t="s">
        <v>1544</v>
      </c>
    </row>
  </sheetData>
  <mergeCells count="1">
    <mergeCell ref="A1:C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4"/>
  <sheetViews>
    <sheetView workbookViewId="0">
      <selection activeCell="G21" sqref="G21"/>
    </sheetView>
  </sheetViews>
  <sheetFormatPr defaultColWidth="9" defaultRowHeight="15.75" outlineLevelRow="3" outlineLevelCol="4"/>
  <cols>
    <col min="1" max="1" width="22.5" style="75" customWidth="true"/>
    <col min="2" max="2" width="20.125" style="75" customWidth="true"/>
    <col min="3" max="3" width="21.25" style="75" customWidth="true"/>
    <col min="4" max="4" width="19.875" style="75" customWidth="true"/>
    <col min="5" max="5" width="16.375" style="75" customWidth="true"/>
    <col min="6" max="16384" width="9" style="75"/>
  </cols>
  <sheetData>
    <row r="1" s="75" customFormat="true" ht="35.25" customHeight="true" spans="1:5">
      <c r="A1" s="76" t="s">
        <v>1547</v>
      </c>
      <c r="B1" s="76"/>
      <c r="C1" s="76"/>
      <c r="D1" s="76"/>
      <c r="E1" s="76"/>
    </row>
    <row r="2" s="75" customFormat="true" ht="48.75" customHeight="true" spans="1:5">
      <c r="A2" s="77"/>
      <c r="B2" s="77"/>
      <c r="C2" s="77"/>
      <c r="D2" s="77"/>
      <c r="E2" s="81" t="s">
        <v>1548</v>
      </c>
    </row>
    <row r="3" s="75" customFormat="true" ht="56.25" customHeight="true" spans="1:5">
      <c r="A3" s="78" t="s">
        <v>1549</v>
      </c>
      <c r="B3" s="78" t="s">
        <v>1550</v>
      </c>
      <c r="C3" s="78" t="s">
        <v>1551</v>
      </c>
      <c r="D3" s="78" t="s">
        <v>1552</v>
      </c>
      <c r="E3" s="82" t="s">
        <v>1553</v>
      </c>
    </row>
    <row r="4" s="75" customFormat="true" ht="56.25" customHeight="true" spans="1:5">
      <c r="A4" s="79" t="s">
        <v>1554</v>
      </c>
      <c r="B4" s="80">
        <v>100154</v>
      </c>
      <c r="C4" s="80">
        <v>111341</v>
      </c>
      <c r="D4" s="80">
        <v>113487</v>
      </c>
      <c r="E4" s="83">
        <f>C4/D4*100%</f>
        <v>0.981090345149665</v>
      </c>
    </row>
  </sheetData>
  <mergeCells count="1">
    <mergeCell ref="A1:E1"/>
  </mergeCells>
  <printOptions horizontalCentered="true"/>
  <pageMargins left="0.751388888888889" right="0.751388888888889" top="1" bottom="1" header="0.5" footer="0.5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79"/>
  <sheetViews>
    <sheetView showZeros="0" workbookViewId="0">
      <pane ySplit="3" topLeftCell="A54" activePane="bottomLeft" state="frozen"/>
      <selection/>
      <selection pane="bottomLeft" activeCell="A70" sqref="$A70:$XFD70"/>
    </sheetView>
  </sheetViews>
  <sheetFormatPr defaultColWidth="9" defaultRowHeight="15.75"/>
  <cols>
    <col min="1" max="1" width="41.75" style="93" customWidth="true"/>
    <col min="2" max="5" width="10.75" style="75" customWidth="true"/>
    <col min="6" max="6" width="10.625" style="75" customWidth="true"/>
    <col min="7" max="7" width="9.14166666666667" style="75" customWidth="true"/>
    <col min="8" max="8" width="42.625" style="75" customWidth="true"/>
    <col min="9" max="12" width="10.75" style="75" customWidth="true"/>
    <col min="13" max="13" width="9.25" style="75"/>
    <col min="14" max="14" width="9" style="75" customWidth="true"/>
    <col min="15" max="16384" width="9" style="75"/>
  </cols>
  <sheetData>
    <row r="1" ht="30.75" customHeight="true" spans="1:14">
      <c r="A1" s="101" t="s">
        <v>1555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</row>
    <row r="2" s="84" customFormat="true" ht="18" customHeight="true" spans="1:14">
      <c r="A2" s="102"/>
      <c r="B2" s="87"/>
      <c r="E2" s="87"/>
      <c r="G2" s="87"/>
      <c r="N2" s="87" t="s">
        <v>24</v>
      </c>
    </row>
    <row r="3" s="85" customFormat="true" ht="39" customHeight="true" spans="1:14">
      <c r="A3" s="103" t="s">
        <v>31</v>
      </c>
      <c r="B3" s="43" t="s">
        <v>26</v>
      </c>
      <c r="C3" s="43" t="s">
        <v>27</v>
      </c>
      <c r="D3" s="8" t="s">
        <v>1556</v>
      </c>
      <c r="E3" s="43" t="s">
        <v>28</v>
      </c>
      <c r="F3" s="44" t="s">
        <v>29</v>
      </c>
      <c r="G3" s="113" t="s">
        <v>30</v>
      </c>
      <c r="H3" s="20" t="s">
        <v>226</v>
      </c>
      <c r="I3" s="43" t="s">
        <v>26</v>
      </c>
      <c r="J3" s="43" t="s">
        <v>27</v>
      </c>
      <c r="K3" s="43" t="s">
        <v>1556</v>
      </c>
      <c r="L3" s="43" t="s">
        <v>28</v>
      </c>
      <c r="M3" s="44" t="s">
        <v>29</v>
      </c>
      <c r="N3" s="66" t="s">
        <v>1557</v>
      </c>
    </row>
    <row r="4" s="93" customFormat="true" ht="17.1" customHeight="true" spans="1:14">
      <c r="A4" s="104" t="s">
        <v>1558</v>
      </c>
      <c r="B4" s="91"/>
      <c r="C4" s="91"/>
      <c r="D4" s="91"/>
      <c r="E4" s="91"/>
      <c r="F4" s="50" t="str">
        <f t="shared" ref="F4:F12" si="0">IF(B4&lt;&gt;0,ROUND(100*(E4/B4-1),1),"")</f>
        <v/>
      </c>
      <c r="G4" s="50" t="str">
        <f t="shared" ref="G4:G12" si="1">IF(C4&lt;&gt;0,ROUND(100*(E4/C4),1),"")</f>
        <v/>
      </c>
      <c r="H4" s="60" t="s">
        <v>1559</v>
      </c>
      <c r="I4" s="114">
        <f>SUM(I5,I9)</f>
        <v>4</v>
      </c>
      <c r="J4" s="32">
        <f>SUM(J5,J9)</f>
        <v>7</v>
      </c>
      <c r="K4" s="32">
        <f>SUM(K5,K9)</f>
        <v>13</v>
      </c>
      <c r="L4" s="32">
        <f>SUM(L5,L9)</f>
        <v>6</v>
      </c>
      <c r="M4" s="50">
        <f t="shared" ref="M4:M13" si="2">IF(I4&lt;&gt;0,ROUND(100*(L4/I4-1),1),"")</f>
        <v>50</v>
      </c>
      <c r="N4" s="50">
        <f t="shared" ref="N4:N16" si="3">IF(K4&lt;&gt;0,ROUND(100*(L4/K4),1),"")</f>
        <v>46.2</v>
      </c>
    </row>
    <row r="5" ht="17.1" customHeight="true" spans="1:14">
      <c r="A5" s="105" t="s">
        <v>1560</v>
      </c>
      <c r="B5" s="91"/>
      <c r="C5" s="91"/>
      <c r="D5" s="91"/>
      <c r="E5" s="91"/>
      <c r="F5" s="50" t="str">
        <f t="shared" si="0"/>
        <v/>
      </c>
      <c r="G5" s="50" t="str">
        <f t="shared" si="1"/>
        <v/>
      </c>
      <c r="H5" s="60" t="s">
        <v>1561</v>
      </c>
      <c r="I5" s="114">
        <f>SUM(I6:I8)</f>
        <v>4</v>
      </c>
      <c r="J5" s="32">
        <f>SUM(J6:J8)</f>
        <v>0</v>
      </c>
      <c r="K5" s="32">
        <v>6</v>
      </c>
      <c r="L5" s="58">
        <v>6</v>
      </c>
      <c r="M5" s="50">
        <f t="shared" si="2"/>
        <v>50</v>
      </c>
      <c r="N5" s="50">
        <f t="shared" si="3"/>
        <v>100</v>
      </c>
    </row>
    <row r="6" ht="17.1" customHeight="true" spans="1:14">
      <c r="A6" s="105" t="s">
        <v>1562</v>
      </c>
      <c r="B6" s="91"/>
      <c r="C6" s="91"/>
      <c r="D6" s="91"/>
      <c r="E6" s="91"/>
      <c r="F6" s="50" t="str">
        <f t="shared" si="0"/>
        <v/>
      </c>
      <c r="G6" s="50" t="str">
        <f t="shared" si="1"/>
        <v/>
      </c>
      <c r="H6" s="60" t="s">
        <v>1563</v>
      </c>
      <c r="I6" s="91">
        <v>2</v>
      </c>
      <c r="J6" s="32"/>
      <c r="K6" s="91"/>
      <c r="L6" s="91"/>
      <c r="M6" s="50">
        <f t="shared" si="2"/>
        <v>-100</v>
      </c>
      <c r="N6" s="50" t="str">
        <f t="shared" si="3"/>
        <v/>
      </c>
    </row>
    <row r="7" ht="17.1" customHeight="true" spans="1:14">
      <c r="A7" s="105" t="s">
        <v>1564</v>
      </c>
      <c r="B7" s="91">
        <f>SUM(B8:B12)</f>
        <v>25227</v>
      </c>
      <c r="C7" s="91">
        <f>SUM(C8:C12)</f>
        <v>41480</v>
      </c>
      <c r="D7" s="91">
        <f>SUM(D8:D12)</f>
        <v>23373</v>
      </c>
      <c r="E7" s="91">
        <f>SUM(E8:E12)</f>
        <v>21419</v>
      </c>
      <c r="F7" s="50">
        <f t="shared" si="0"/>
        <v>-15.1</v>
      </c>
      <c r="G7" s="50">
        <f t="shared" si="1"/>
        <v>51.6</v>
      </c>
      <c r="H7" s="60" t="s">
        <v>1565</v>
      </c>
      <c r="I7" s="91"/>
      <c r="J7" s="32"/>
      <c r="K7" s="91"/>
      <c r="L7" s="91"/>
      <c r="M7" s="50" t="str">
        <f t="shared" si="2"/>
        <v/>
      </c>
      <c r="N7" s="50" t="str">
        <f t="shared" si="3"/>
        <v/>
      </c>
    </row>
    <row r="8" ht="17.1" customHeight="true" spans="1:14">
      <c r="A8" s="97" t="s">
        <v>1566</v>
      </c>
      <c r="B8" s="12">
        <v>24527</v>
      </c>
      <c r="C8" s="58">
        <v>41480</v>
      </c>
      <c r="D8" s="58">
        <v>23373</v>
      </c>
      <c r="E8" s="58">
        <v>21000</v>
      </c>
      <c r="F8" s="50">
        <f t="shared" si="0"/>
        <v>-14.4</v>
      </c>
      <c r="G8" s="50">
        <f t="shared" si="1"/>
        <v>50.6</v>
      </c>
      <c r="H8" s="60" t="s">
        <v>1567</v>
      </c>
      <c r="I8" s="91">
        <v>2</v>
      </c>
      <c r="J8" s="32"/>
      <c r="K8" s="91"/>
      <c r="L8" s="91"/>
      <c r="M8" s="50">
        <f t="shared" si="2"/>
        <v>-100</v>
      </c>
      <c r="N8" s="50" t="str">
        <f t="shared" si="3"/>
        <v/>
      </c>
    </row>
    <row r="9" ht="17.1" customHeight="true" spans="1:14">
      <c r="A9" s="97" t="s">
        <v>1568</v>
      </c>
      <c r="B9" s="12">
        <v>527</v>
      </c>
      <c r="C9" s="91"/>
      <c r="D9" s="12"/>
      <c r="E9" s="58">
        <v>315</v>
      </c>
      <c r="F9" s="50">
        <f t="shared" si="0"/>
        <v>-40.2</v>
      </c>
      <c r="G9" s="50" t="str">
        <f t="shared" ref="G9:G18" si="4">IF(C9&lt;&gt;0,ROUND(100*(E9/C9),1),"")</f>
        <v/>
      </c>
      <c r="H9" s="60" t="s">
        <v>1569</v>
      </c>
      <c r="I9" s="91"/>
      <c r="J9" s="58">
        <v>7</v>
      </c>
      <c r="K9" s="91">
        <v>7</v>
      </c>
      <c r="L9" s="91"/>
      <c r="M9" s="50" t="str">
        <f t="shared" si="2"/>
        <v/>
      </c>
      <c r="N9" s="50">
        <f t="shared" si="3"/>
        <v>0</v>
      </c>
    </row>
    <row r="10" ht="17.1" customHeight="true" spans="1:14">
      <c r="A10" s="97" t="s">
        <v>1570</v>
      </c>
      <c r="B10" s="12">
        <v>0</v>
      </c>
      <c r="C10" s="91"/>
      <c r="D10" s="12"/>
      <c r="E10" s="58">
        <v>8</v>
      </c>
      <c r="F10" s="50" t="str">
        <f t="shared" si="0"/>
        <v/>
      </c>
      <c r="G10" s="50" t="str">
        <f t="shared" si="4"/>
        <v/>
      </c>
      <c r="H10" s="60" t="s">
        <v>1571</v>
      </c>
      <c r="I10" s="91"/>
      <c r="J10" s="32"/>
      <c r="K10" s="91"/>
      <c r="L10" s="91"/>
      <c r="M10" s="50" t="str">
        <f t="shared" si="2"/>
        <v/>
      </c>
      <c r="N10" s="50" t="str">
        <f t="shared" si="3"/>
        <v/>
      </c>
    </row>
    <row r="11" ht="17.1" customHeight="true" spans="1:14">
      <c r="A11" s="97" t="s">
        <v>1572</v>
      </c>
      <c r="B11" s="12">
        <v>-74</v>
      </c>
      <c r="C11" s="91"/>
      <c r="D11" s="12"/>
      <c r="E11" s="58">
        <v>-98</v>
      </c>
      <c r="F11" s="50">
        <f t="shared" si="0"/>
        <v>32.4</v>
      </c>
      <c r="G11" s="50" t="str">
        <f t="shared" si="4"/>
        <v/>
      </c>
      <c r="H11" s="60" t="s">
        <v>1573</v>
      </c>
      <c r="I11" s="114">
        <f>SUM(I12,I15,I18)</f>
        <v>2531</v>
      </c>
      <c r="J11" s="32">
        <f>SUM(J12,J15,J18)</f>
        <v>3954</v>
      </c>
      <c r="K11" s="32">
        <f>SUM(K12,K15,K18)</f>
        <v>4161</v>
      </c>
      <c r="L11" s="32">
        <f>SUM(L12,L15,L18)</f>
        <v>1178</v>
      </c>
      <c r="M11" s="50">
        <f t="shared" si="2"/>
        <v>-53.5</v>
      </c>
      <c r="N11" s="50">
        <f t="shared" si="3"/>
        <v>28.3</v>
      </c>
    </row>
    <row r="12" ht="17.1" customHeight="true" spans="1:14">
      <c r="A12" s="97" t="s">
        <v>1574</v>
      </c>
      <c r="B12" s="12">
        <v>247</v>
      </c>
      <c r="C12" s="91"/>
      <c r="D12" s="12"/>
      <c r="E12" s="58">
        <v>194</v>
      </c>
      <c r="F12" s="50">
        <f t="shared" ref="F12:F18" si="5">IF(B12&lt;&gt;0,ROUND(100*(E12/B12-1),1),"")</f>
        <v>-21.5</v>
      </c>
      <c r="G12" s="50" t="str">
        <f t="shared" si="4"/>
        <v/>
      </c>
      <c r="H12" s="60" t="s">
        <v>1575</v>
      </c>
      <c r="I12" s="114">
        <v>2475</v>
      </c>
      <c r="J12" s="58">
        <v>3941</v>
      </c>
      <c r="K12" s="58">
        <v>4159</v>
      </c>
      <c r="L12" s="58">
        <v>1176</v>
      </c>
      <c r="M12" s="50">
        <f t="shared" si="2"/>
        <v>-52.5</v>
      </c>
      <c r="N12" s="50">
        <f t="shared" si="3"/>
        <v>28.3</v>
      </c>
    </row>
    <row r="13" ht="17.1" customHeight="true" spans="1:14">
      <c r="A13" s="105" t="s">
        <v>1576</v>
      </c>
      <c r="B13" s="12">
        <v>434</v>
      </c>
      <c r="C13" s="58">
        <v>400</v>
      </c>
      <c r="D13" s="58">
        <v>331</v>
      </c>
      <c r="E13" s="58">
        <v>330</v>
      </c>
      <c r="F13" s="50">
        <f t="shared" si="5"/>
        <v>-24</v>
      </c>
      <c r="G13" s="50">
        <f t="shared" si="4"/>
        <v>82.5</v>
      </c>
      <c r="H13" s="60" t="s">
        <v>1577</v>
      </c>
      <c r="I13" s="114"/>
      <c r="J13" s="32"/>
      <c r="K13" s="32"/>
      <c r="L13" s="32"/>
      <c r="M13" s="50"/>
      <c r="N13" s="50" t="str">
        <f t="shared" si="3"/>
        <v/>
      </c>
    </row>
    <row r="14" ht="17.1" customHeight="true" spans="1:14">
      <c r="A14" s="105" t="s">
        <v>1578</v>
      </c>
      <c r="B14" s="12">
        <v>960</v>
      </c>
      <c r="C14" s="58">
        <v>900</v>
      </c>
      <c r="D14" s="58">
        <v>1092</v>
      </c>
      <c r="E14" s="58">
        <v>1092</v>
      </c>
      <c r="F14" s="50">
        <f t="shared" si="5"/>
        <v>13.8</v>
      </c>
      <c r="G14" s="50">
        <f t="shared" si="4"/>
        <v>121.3</v>
      </c>
      <c r="H14" s="60" t="s">
        <v>1579</v>
      </c>
      <c r="I14" s="114"/>
      <c r="J14" s="32"/>
      <c r="K14" s="32"/>
      <c r="L14" s="32"/>
      <c r="M14" s="50"/>
      <c r="N14" s="50" t="str">
        <f t="shared" si="3"/>
        <v/>
      </c>
    </row>
    <row r="15" s="112" customFormat="true" ht="17.1" customHeight="true" spans="1:14">
      <c r="A15" s="105" t="s">
        <v>1580</v>
      </c>
      <c r="B15" s="91"/>
      <c r="C15" s="91"/>
      <c r="D15" s="91"/>
      <c r="E15" s="91"/>
      <c r="F15" s="50" t="str">
        <f t="shared" si="5"/>
        <v/>
      </c>
      <c r="G15" s="50" t="str">
        <f t="shared" si="4"/>
        <v/>
      </c>
      <c r="H15" s="60" t="s">
        <v>1581</v>
      </c>
      <c r="I15" s="114">
        <f>SUM(I16:I17)</f>
        <v>56</v>
      </c>
      <c r="J15" s="58">
        <v>13</v>
      </c>
      <c r="K15" s="58">
        <v>2</v>
      </c>
      <c r="L15" s="32">
        <v>2</v>
      </c>
      <c r="M15" s="50"/>
      <c r="N15" s="50">
        <f t="shared" si="3"/>
        <v>100</v>
      </c>
    </row>
    <row r="16" s="94" customFormat="true" ht="17.1" customHeight="true" spans="1:14">
      <c r="A16" s="105" t="s">
        <v>1582</v>
      </c>
      <c r="B16" s="91">
        <f>SUM(B17:B18)</f>
        <v>1303</v>
      </c>
      <c r="C16" s="91">
        <f>SUM(C17:C18)</f>
        <v>0</v>
      </c>
      <c r="D16" s="91"/>
      <c r="E16" s="91">
        <f>SUM(E17:E18)</f>
        <v>2192</v>
      </c>
      <c r="F16" s="50">
        <f t="shared" si="5"/>
        <v>68.2</v>
      </c>
      <c r="G16" s="50" t="str">
        <f t="shared" si="4"/>
        <v/>
      </c>
      <c r="H16" s="60" t="s">
        <v>1577</v>
      </c>
      <c r="I16" s="91"/>
      <c r="J16" s="32"/>
      <c r="K16" s="91"/>
      <c r="L16" s="91"/>
      <c r="M16" s="50" t="str">
        <f t="shared" ref="M14:M21" si="6">IF(I16&lt;&gt;0,ROUND(100*(L16/I16-1),1),"")</f>
        <v/>
      </c>
      <c r="N16" s="50" t="str">
        <f t="shared" si="3"/>
        <v/>
      </c>
    </row>
    <row r="17" s="94" customFormat="true" ht="17.1" customHeight="true" spans="1:14">
      <c r="A17" s="106" t="s">
        <v>1583</v>
      </c>
      <c r="B17" s="91">
        <v>819</v>
      </c>
      <c r="C17" s="91"/>
      <c r="D17" s="91"/>
      <c r="E17" s="58">
        <v>679</v>
      </c>
      <c r="F17" s="50">
        <f t="shared" si="5"/>
        <v>-17.1</v>
      </c>
      <c r="G17" s="50" t="str">
        <f t="shared" si="4"/>
        <v/>
      </c>
      <c r="H17" s="60" t="s">
        <v>1579</v>
      </c>
      <c r="I17" s="114">
        <v>56</v>
      </c>
      <c r="J17" s="32"/>
      <c r="K17" s="32"/>
      <c r="L17" s="32"/>
      <c r="M17" s="50">
        <f t="shared" si="6"/>
        <v>-100</v>
      </c>
      <c r="N17" s="50" t="str">
        <f t="shared" ref="N14:N20" si="7">IF(K17&lt;&gt;0,ROUND(100*(L17/K17),1),"")</f>
        <v/>
      </c>
    </row>
    <row r="18" ht="30" customHeight="true" spans="1:14">
      <c r="A18" s="106" t="s">
        <v>1584</v>
      </c>
      <c r="B18" s="91">
        <v>484</v>
      </c>
      <c r="C18" s="91"/>
      <c r="D18" s="91"/>
      <c r="E18" s="58">
        <v>1513</v>
      </c>
      <c r="F18" s="50">
        <f t="shared" si="5"/>
        <v>212.6</v>
      </c>
      <c r="G18" s="50" t="str">
        <f t="shared" si="4"/>
        <v/>
      </c>
      <c r="H18" s="60" t="s">
        <v>1585</v>
      </c>
      <c r="I18" s="114">
        <f>SUM(I19)</f>
        <v>0</v>
      </c>
      <c r="J18" s="32">
        <f>SUM(J19)</f>
        <v>0</v>
      </c>
      <c r="K18" s="32">
        <f>SUM(K19)</f>
        <v>0</v>
      </c>
      <c r="L18" s="32">
        <f>SUM(L19)</f>
        <v>0</v>
      </c>
      <c r="M18" s="95" t="str">
        <f t="shared" si="6"/>
        <v/>
      </c>
      <c r="N18" s="50" t="str">
        <f t="shared" si="7"/>
        <v/>
      </c>
    </row>
    <row r="19" s="75" customFormat="true" ht="17.1" customHeight="true" spans="1:14">
      <c r="A19" s="106"/>
      <c r="B19" s="91"/>
      <c r="C19" s="91"/>
      <c r="D19" s="91"/>
      <c r="E19" s="91"/>
      <c r="F19" s="50"/>
      <c r="G19" s="50"/>
      <c r="H19" s="60" t="s">
        <v>1579</v>
      </c>
      <c r="I19" s="91"/>
      <c r="J19" s="32"/>
      <c r="K19" s="91"/>
      <c r="L19" s="91"/>
      <c r="M19" s="50" t="str">
        <f t="shared" si="6"/>
        <v/>
      </c>
      <c r="N19" s="50" t="str">
        <f t="shared" si="7"/>
        <v/>
      </c>
    </row>
    <row r="20" s="75" customFormat="true" ht="17.1" customHeight="true" spans="1:14">
      <c r="A20" s="97"/>
      <c r="B20" s="91"/>
      <c r="C20" s="91"/>
      <c r="D20" s="91"/>
      <c r="E20" s="91"/>
      <c r="F20" s="50"/>
      <c r="G20" s="50"/>
      <c r="H20" s="60" t="s">
        <v>1586</v>
      </c>
      <c r="I20" s="114">
        <f>SUM(I21,I29,I31,I32,I36,I38)</f>
        <v>27434</v>
      </c>
      <c r="J20" s="32">
        <f>SUM(J21,J29,J31,J32,J36,J38)</f>
        <v>13621</v>
      </c>
      <c r="K20" s="32">
        <f>SUM(K21,K29,K31,K32,K36,K38)</f>
        <v>23091</v>
      </c>
      <c r="L20" s="32">
        <f>SUM(L21,L29,L31,L32,L36,L38)</f>
        <v>20747</v>
      </c>
      <c r="M20" s="50">
        <f t="shared" si="6"/>
        <v>-24.4</v>
      </c>
      <c r="N20" s="50">
        <f t="shared" si="7"/>
        <v>89.8</v>
      </c>
    </row>
    <row r="21" ht="17.1" customHeight="true" spans="1:14">
      <c r="A21" s="105"/>
      <c r="B21" s="91"/>
      <c r="C21" s="91"/>
      <c r="D21" s="91"/>
      <c r="E21" s="91"/>
      <c r="F21" s="50"/>
      <c r="G21" s="50"/>
      <c r="H21" s="60" t="s">
        <v>1587</v>
      </c>
      <c r="I21" s="114">
        <v>26661</v>
      </c>
      <c r="J21" s="58">
        <v>11778</v>
      </c>
      <c r="K21" s="58">
        <v>21461</v>
      </c>
      <c r="L21" s="32">
        <f>11678+8121</f>
        <v>19799</v>
      </c>
      <c r="M21" s="50">
        <f t="shared" si="6"/>
        <v>-25.7</v>
      </c>
      <c r="N21" s="50">
        <f t="shared" ref="N21:N31" si="8">IF(K21&lt;&gt;0,ROUND(100*(L21/K21),1),"")</f>
        <v>92.3</v>
      </c>
    </row>
    <row r="22" ht="17.1" customHeight="true" spans="1:14">
      <c r="A22" s="105"/>
      <c r="B22" s="91"/>
      <c r="C22" s="91"/>
      <c r="D22" s="91"/>
      <c r="E22" s="91"/>
      <c r="F22" s="50"/>
      <c r="G22" s="50"/>
      <c r="H22" s="60" t="s">
        <v>1588</v>
      </c>
      <c r="I22" s="114"/>
      <c r="J22" s="32"/>
      <c r="K22" s="32"/>
      <c r="L22" s="32"/>
      <c r="M22" s="50"/>
      <c r="N22" s="50" t="str">
        <f t="shared" si="8"/>
        <v/>
      </c>
    </row>
    <row r="23" ht="17.1" customHeight="true" spans="1:14">
      <c r="A23" s="105"/>
      <c r="B23" s="91"/>
      <c r="C23" s="91"/>
      <c r="D23" s="91"/>
      <c r="E23" s="91"/>
      <c r="F23" s="50"/>
      <c r="G23" s="50"/>
      <c r="H23" s="60" t="s">
        <v>1589</v>
      </c>
      <c r="I23" s="114"/>
      <c r="J23" s="32"/>
      <c r="K23" s="32"/>
      <c r="L23" s="32"/>
      <c r="M23" s="50"/>
      <c r="N23" s="50" t="str">
        <f t="shared" si="8"/>
        <v/>
      </c>
    </row>
    <row r="24" ht="17.1" customHeight="true" spans="1:14">
      <c r="A24" s="105"/>
      <c r="B24" s="91"/>
      <c r="C24" s="91"/>
      <c r="D24" s="91"/>
      <c r="E24" s="91"/>
      <c r="F24" s="50"/>
      <c r="G24" s="50"/>
      <c r="H24" s="60" t="s">
        <v>1590</v>
      </c>
      <c r="I24" s="114"/>
      <c r="J24" s="32"/>
      <c r="K24" s="32"/>
      <c r="L24" s="32"/>
      <c r="M24" s="50"/>
      <c r="N24" s="50" t="str">
        <f t="shared" si="8"/>
        <v/>
      </c>
    </row>
    <row r="25" ht="17.1" customHeight="true" spans="1:14">
      <c r="A25" s="105"/>
      <c r="B25" s="91"/>
      <c r="C25" s="91"/>
      <c r="D25" s="91"/>
      <c r="E25" s="91"/>
      <c r="F25" s="50"/>
      <c r="G25" s="50"/>
      <c r="H25" s="60" t="s">
        <v>1591</v>
      </c>
      <c r="I25" s="114"/>
      <c r="J25" s="32"/>
      <c r="K25" s="32"/>
      <c r="L25" s="32"/>
      <c r="M25" s="50"/>
      <c r="N25" s="50" t="str">
        <f t="shared" si="8"/>
        <v/>
      </c>
    </row>
    <row r="26" ht="17.1" customHeight="true" spans="1:14">
      <c r="A26" s="105"/>
      <c r="B26" s="91"/>
      <c r="C26" s="91"/>
      <c r="D26" s="91"/>
      <c r="E26" s="91"/>
      <c r="F26" s="50"/>
      <c r="G26" s="50"/>
      <c r="H26" s="60" t="s">
        <v>1592</v>
      </c>
      <c r="I26" s="114"/>
      <c r="J26" s="32"/>
      <c r="K26" s="32"/>
      <c r="L26" s="32"/>
      <c r="M26" s="50"/>
      <c r="N26" s="50" t="str">
        <f t="shared" ref="N26:N69" si="9">IF(K26&lt;&gt;0,ROUND(100*(L26/K26),1),"")</f>
        <v/>
      </c>
    </row>
    <row r="27" ht="17.1" customHeight="true" spans="1:14">
      <c r="A27" s="105"/>
      <c r="B27" s="91"/>
      <c r="C27" s="91"/>
      <c r="D27" s="91"/>
      <c r="E27" s="91"/>
      <c r="F27" s="50"/>
      <c r="G27" s="50"/>
      <c r="H27" s="60" t="s">
        <v>1593</v>
      </c>
      <c r="I27" s="91"/>
      <c r="J27" s="32"/>
      <c r="K27" s="91"/>
      <c r="L27" s="91"/>
      <c r="M27" s="50"/>
      <c r="N27" s="50" t="str">
        <f t="shared" si="9"/>
        <v/>
      </c>
    </row>
    <row r="28" ht="17.1" customHeight="true" spans="1:14">
      <c r="A28" s="105"/>
      <c r="B28" s="91"/>
      <c r="C28" s="91"/>
      <c r="D28" s="91"/>
      <c r="E28" s="91"/>
      <c r="F28" s="50"/>
      <c r="G28" s="50"/>
      <c r="H28" s="60" t="s">
        <v>1594</v>
      </c>
      <c r="I28" s="114"/>
      <c r="J28" s="32"/>
      <c r="K28" s="32"/>
      <c r="L28" s="32"/>
      <c r="M28" s="50"/>
      <c r="N28" s="50" t="str">
        <f t="shared" si="9"/>
        <v/>
      </c>
    </row>
    <row r="29" ht="17.1" customHeight="true" spans="1:14">
      <c r="A29" s="105"/>
      <c r="B29" s="91"/>
      <c r="C29" s="91"/>
      <c r="D29" s="91"/>
      <c r="E29" s="91"/>
      <c r="F29" s="50"/>
      <c r="G29" s="50"/>
      <c r="H29" s="60" t="s">
        <v>1595</v>
      </c>
      <c r="I29" s="91"/>
      <c r="J29" s="58">
        <v>256</v>
      </c>
      <c r="K29" s="91">
        <v>256</v>
      </c>
      <c r="L29" s="91"/>
      <c r="M29" s="50" t="str">
        <f>IF(I29&lt;&gt;0,ROUND(100*(L29/I29-1),1),"")</f>
        <v/>
      </c>
      <c r="N29" s="50">
        <f t="shared" si="9"/>
        <v>0</v>
      </c>
    </row>
    <row r="30" ht="17.1" customHeight="true" spans="1:14">
      <c r="A30" s="105"/>
      <c r="B30" s="91"/>
      <c r="C30" s="91"/>
      <c r="D30" s="91"/>
      <c r="E30" s="91"/>
      <c r="F30" s="50"/>
      <c r="G30" s="50"/>
      <c r="H30" s="60" t="s">
        <v>1589</v>
      </c>
      <c r="I30" s="91"/>
      <c r="J30" s="32"/>
      <c r="K30" s="91"/>
      <c r="L30" s="91"/>
      <c r="M30" s="50" t="str">
        <f>IF(I30&lt;&gt;0,ROUND(100*(L30/I30-1),1),"")</f>
        <v/>
      </c>
      <c r="N30" s="50" t="str">
        <f t="shared" si="9"/>
        <v/>
      </c>
    </row>
    <row r="31" ht="17.1" customHeight="true" spans="1:14">
      <c r="A31" s="105"/>
      <c r="B31" s="91"/>
      <c r="C31" s="91"/>
      <c r="D31" s="91"/>
      <c r="E31" s="91"/>
      <c r="F31" s="50"/>
      <c r="G31" s="50"/>
      <c r="H31" s="60" t="s">
        <v>1596</v>
      </c>
      <c r="I31" s="91">
        <v>2</v>
      </c>
      <c r="J31" s="32"/>
      <c r="K31" s="91"/>
      <c r="L31" s="91"/>
      <c r="M31" s="50">
        <f>IF(I31&lt;&gt;0,ROUND(100*(L31/I31-1),1),"")</f>
        <v>-100</v>
      </c>
      <c r="N31" s="50" t="str">
        <f t="shared" si="9"/>
        <v/>
      </c>
    </row>
    <row r="32" ht="17.1" customHeight="true" spans="1:14">
      <c r="A32" s="105"/>
      <c r="B32" s="91"/>
      <c r="C32" s="91"/>
      <c r="D32" s="91"/>
      <c r="E32" s="91"/>
      <c r="F32" s="50"/>
      <c r="G32" s="50"/>
      <c r="H32" s="60" t="s">
        <v>1597</v>
      </c>
      <c r="I32" s="91"/>
      <c r="J32" s="58">
        <v>400</v>
      </c>
      <c r="K32" s="58">
        <v>185</v>
      </c>
      <c r="L32" s="58">
        <v>86</v>
      </c>
      <c r="M32" s="50"/>
      <c r="N32" s="50">
        <f t="shared" si="9"/>
        <v>46.5</v>
      </c>
    </row>
    <row r="33" ht="17.1" customHeight="true" spans="1:14">
      <c r="A33" s="105"/>
      <c r="B33" s="91"/>
      <c r="C33" s="91"/>
      <c r="D33" s="91"/>
      <c r="E33" s="91"/>
      <c r="F33" s="50"/>
      <c r="G33" s="50"/>
      <c r="H33" s="60" t="s">
        <v>1598</v>
      </c>
      <c r="I33" s="91"/>
      <c r="J33" s="32"/>
      <c r="K33" s="91"/>
      <c r="L33" s="91"/>
      <c r="M33" s="50"/>
      <c r="N33" s="50" t="str">
        <f t="shared" si="9"/>
        <v/>
      </c>
    </row>
    <row r="34" ht="17.1" customHeight="true" spans="1:14">
      <c r="A34" s="105"/>
      <c r="B34" s="91"/>
      <c r="C34" s="91"/>
      <c r="D34" s="91"/>
      <c r="E34" s="91"/>
      <c r="F34" s="50"/>
      <c r="G34" s="50"/>
      <c r="H34" s="60" t="s">
        <v>1599</v>
      </c>
      <c r="I34" s="91"/>
      <c r="J34" s="32"/>
      <c r="K34" s="91"/>
      <c r="L34" s="91"/>
      <c r="M34" s="50"/>
      <c r="N34" s="50" t="str">
        <f t="shared" si="9"/>
        <v/>
      </c>
    </row>
    <row r="35" ht="17.1" customHeight="true" spans="1:14">
      <c r="A35" s="105"/>
      <c r="B35" s="91"/>
      <c r="C35" s="91"/>
      <c r="D35" s="91"/>
      <c r="E35" s="91"/>
      <c r="F35" s="50"/>
      <c r="G35" s="50"/>
      <c r="H35" s="60" t="s">
        <v>1600</v>
      </c>
      <c r="I35" s="91"/>
      <c r="J35" s="32"/>
      <c r="K35" s="91"/>
      <c r="L35" s="91"/>
      <c r="M35" s="50" t="str">
        <f t="shared" ref="M35:M43" si="10">IF(I35&lt;&gt;0,ROUND(100*(L35/I35-1),1),"")</f>
        <v/>
      </c>
      <c r="N35" s="50" t="str">
        <f t="shared" si="9"/>
        <v/>
      </c>
    </row>
    <row r="36" ht="17.1" customHeight="true" spans="1:14">
      <c r="A36" s="105"/>
      <c r="B36" s="91"/>
      <c r="C36" s="91"/>
      <c r="D36" s="91"/>
      <c r="E36" s="91"/>
      <c r="F36" s="50"/>
      <c r="G36" s="50"/>
      <c r="H36" s="60" t="s">
        <v>1601</v>
      </c>
      <c r="I36" s="114">
        <f>SUM(I37)</f>
        <v>771</v>
      </c>
      <c r="J36" s="58">
        <v>1187</v>
      </c>
      <c r="K36" s="58">
        <v>1189</v>
      </c>
      <c r="L36" s="58">
        <v>862</v>
      </c>
      <c r="M36" s="50">
        <f t="shared" si="10"/>
        <v>11.8</v>
      </c>
      <c r="N36" s="50">
        <f t="shared" si="9"/>
        <v>72.5</v>
      </c>
    </row>
    <row r="37" ht="17.1" customHeight="true" spans="1:14">
      <c r="A37" s="105"/>
      <c r="B37" s="91"/>
      <c r="C37" s="91"/>
      <c r="D37" s="91"/>
      <c r="E37" s="91"/>
      <c r="F37" s="50"/>
      <c r="G37" s="50"/>
      <c r="H37" s="60" t="s">
        <v>1602</v>
      </c>
      <c r="I37" s="91">
        <v>771</v>
      </c>
      <c r="J37" s="32"/>
      <c r="K37" s="91"/>
      <c r="L37" s="91"/>
      <c r="M37" s="50">
        <f t="shared" si="10"/>
        <v>-100</v>
      </c>
      <c r="N37" s="50" t="str">
        <f t="shared" si="9"/>
        <v/>
      </c>
    </row>
    <row r="38" ht="17.1" customHeight="true" spans="1:14">
      <c r="A38" s="105"/>
      <c r="B38" s="91"/>
      <c r="C38" s="91"/>
      <c r="D38" s="91"/>
      <c r="E38" s="91"/>
      <c r="F38" s="50"/>
      <c r="G38" s="50"/>
      <c r="H38" s="60" t="s">
        <v>1603</v>
      </c>
      <c r="I38" s="91"/>
      <c r="J38" s="32"/>
      <c r="K38" s="91"/>
      <c r="L38" s="91"/>
      <c r="M38" s="50" t="str">
        <f t="shared" si="10"/>
        <v/>
      </c>
      <c r="N38" s="50" t="str">
        <f t="shared" si="9"/>
        <v/>
      </c>
    </row>
    <row r="39" ht="17.1" customHeight="true" spans="1:14">
      <c r="A39" s="105"/>
      <c r="B39" s="91"/>
      <c r="C39" s="91"/>
      <c r="D39" s="91"/>
      <c r="E39" s="91"/>
      <c r="F39" s="50"/>
      <c r="G39" s="50"/>
      <c r="H39" s="60" t="s">
        <v>1604</v>
      </c>
      <c r="I39" s="91"/>
      <c r="J39" s="32"/>
      <c r="K39" s="91"/>
      <c r="L39" s="91"/>
      <c r="M39" s="50" t="str">
        <f t="shared" si="10"/>
        <v/>
      </c>
      <c r="N39" s="50" t="str">
        <f t="shared" si="9"/>
        <v/>
      </c>
    </row>
    <row r="40" ht="17.1" customHeight="true" spans="1:14">
      <c r="A40" s="105"/>
      <c r="B40" s="91"/>
      <c r="C40" s="91"/>
      <c r="D40" s="91"/>
      <c r="E40" s="91"/>
      <c r="F40" s="50"/>
      <c r="G40" s="50"/>
      <c r="H40" s="60" t="s">
        <v>1605</v>
      </c>
      <c r="I40" s="114">
        <f>SUM(I41,I43)</f>
        <v>185</v>
      </c>
      <c r="J40" s="32">
        <f>SUM(J41,J43)</f>
        <v>243</v>
      </c>
      <c r="K40" s="32">
        <f>SUM(K41,K43)</f>
        <v>210</v>
      </c>
      <c r="L40" s="32">
        <f>SUM(L41,L43)</f>
        <v>42</v>
      </c>
      <c r="M40" s="50">
        <f t="shared" si="10"/>
        <v>-77.3</v>
      </c>
      <c r="N40" s="50">
        <f t="shared" si="9"/>
        <v>20</v>
      </c>
    </row>
    <row r="41" ht="17.1" customHeight="true" spans="1:14">
      <c r="A41" s="105"/>
      <c r="B41" s="91"/>
      <c r="C41" s="91"/>
      <c r="D41" s="91"/>
      <c r="E41" s="91"/>
      <c r="F41" s="50"/>
      <c r="G41" s="50"/>
      <c r="H41" s="60" t="s">
        <v>1606</v>
      </c>
      <c r="I41" s="114">
        <v>185</v>
      </c>
      <c r="J41" s="58">
        <v>238</v>
      </c>
      <c r="K41" s="58">
        <v>210</v>
      </c>
      <c r="L41" s="58">
        <v>42</v>
      </c>
      <c r="M41" s="50">
        <f t="shared" si="10"/>
        <v>-77.3</v>
      </c>
      <c r="N41" s="50">
        <f t="shared" si="9"/>
        <v>20</v>
      </c>
    </row>
    <row r="42" ht="17.1" customHeight="true" spans="1:14">
      <c r="A42" s="105"/>
      <c r="B42" s="91"/>
      <c r="C42" s="91"/>
      <c r="D42" s="91"/>
      <c r="E42" s="91"/>
      <c r="F42" s="50"/>
      <c r="G42" s="50"/>
      <c r="H42" s="60" t="s">
        <v>1579</v>
      </c>
      <c r="I42" s="91"/>
      <c r="J42" s="32"/>
      <c r="K42" s="91"/>
      <c r="L42" s="91"/>
      <c r="M42" s="50" t="str">
        <f t="shared" si="10"/>
        <v/>
      </c>
      <c r="N42" s="50" t="str">
        <f t="shared" si="9"/>
        <v/>
      </c>
    </row>
    <row r="43" ht="26" customHeight="true" spans="1:14">
      <c r="A43" s="105"/>
      <c r="B43" s="91"/>
      <c r="C43" s="91"/>
      <c r="D43" s="91"/>
      <c r="E43" s="91"/>
      <c r="F43" s="50"/>
      <c r="G43" s="50"/>
      <c r="H43" s="60" t="s">
        <v>1607</v>
      </c>
      <c r="I43" s="114">
        <f>SUM(I44)</f>
        <v>0</v>
      </c>
      <c r="J43" s="58">
        <v>5</v>
      </c>
      <c r="K43" s="32"/>
      <c r="L43" s="32">
        <f>SUM(L44)</f>
        <v>0</v>
      </c>
      <c r="M43" s="50" t="str">
        <f t="shared" si="10"/>
        <v/>
      </c>
      <c r="N43" s="50" t="str">
        <f t="shared" si="9"/>
        <v/>
      </c>
    </row>
    <row r="44" ht="17.1" customHeight="true" spans="1:14">
      <c r="A44" s="105"/>
      <c r="B44" s="91"/>
      <c r="C44" s="91"/>
      <c r="D44" s="91"/>
      <c r="E44" s="91"/>
      <c r="F44" s="50"/>
      <c r="G44" s="50"/>
      <c r="H44" s="60" t="s">
        <v>1608</v>
      </c>
      <c r="I44" s="91"/>
      <c r="J44" s="32"/>
      <c r="K44" s="91"/>
      <c r="L44" s="91"/>
      <c r="M44" s="50"/>
      <c r="N44" s="50" t="str">
        <f t="shared" si="9"/>
        <v/>
      </c>
    </row>
    <row r="45" ht="17.1" customHeight="true" spans="1:14">
      <c r="A45" s="105"/>
      <c r="B45" s="91"/>
      <c r="C45" s="91"/>
      <c r="D45" s="91"/>
      <c r="E45" s="91"/>
      <c r="F45" s="50"/>
      <c r="G45" s="50"/>
      <c r="H45" s="97" t="s">
        <v>1609</v>
      </c>
      <c r="I45" s="114">
        <f>SUM(I46,I48)</f>
        <v>10280</v>
      </c>
      <c r="J45" s="32">
        <f>SUM(J46,J48)</f>
        <v>20176</v>
      </c>
      <c r="K45" s="32">
        <f>SUM(K46,K48)</f>
        <v>53808</v>
      </c>
      <c r="L45" s="32">
        <f>SUM(L46,L48)</f>
        <v>34945</v>
      </c>
      <c r="M45" s="50">
        <f>IF(I45&lt;&gt;0,ROUND(100*(L45/I45-1),1),"")</f>
        <v>239.9</v>
      </c>
      <c r="N45" s="50">
        <f t="shared" si="9"/>
        <v>64.9</v>
      </c>
    </row>
    <row r="46" ht="17.1" customHeight="true" spans="1:14">
      <c r="A46" s="105"/>
      <c r="B46" s="91"/>
      <c r="C46" s="91"/>
      <c r="D46" s="91"/>
      <c r="E46" s="91"/>
      <c r="F46" s="50"/>
      <c r="G46" s="50"/>
      <c r="H46" s="97" t="s">
        <v>1610</v>
      </c>
      <c r="I46" s="114">
        <v>9929</v>
      </c>
      <c r="J46" s="58">
        <v>18387</v>
      </c>
      <c r="K46" s="58">
        <v>51498</v>
      </c>
      <c r="L46" s="58">
        <v>34025</v>
      </c>
      <c r="M46" s="50">
        <f>IF(I46&lt;&gt;0,ROUND(100*(L46/I46-1),1),"")</f>
        <v>242.7</v>
      </c>
      <c r="N46" s="50">
        <f t="shared" si="9"/>
        <v>66.1</v>
      </c>
    </row>
    <row r="47" ht="26" customHeight="true" spans="1:14">
      <c r="A47" s="105"/>
      <c r="B47" s="91"/>
      <c r="C47" s="91"/>
      <c r="D47" s="91"/>
      <c r="E47" s="91"/>
      <c r="F47" s="50"/>
      <c r="G47" s="50"/>
      <c r="H47" s="97" t="s">
        <v>1611</v>
      </c>
      <c r="I47" s="91"/>
      <c r="J47" s="32"/>
      <c r="K47" s="91"/>
      <c r="L47" s="91"/>
      <c r="M47" s="50"/>
      <c r="N47" s="50" t="str">
        <f t="shared" si="9"/>
        <v/>
      </c>
    </row>
    <row r="48" ht="17.1" customHeight="true" spans="1:14">
      <c r="A48" s="105"/>
      <c r="B48" s="91"/>
      <c r="C48" s="91"/>
      <c r="D48" s="91"/>
      <c r="E48" s="91"/>
      <c r="F48" s="50"/>
      <c r="G48" s="50"/>
      <c r="H48" s="97" t="s">
        <v>1612</v>
      </c>
      <c r="I48" s="114">
        <v>351</v>
      </c>
      <c r="J48" s="58">
        <v>1789</v>
      </c>
      <c r="K48" s="58">
        <v>2310</v>
      </c>
      <c r="L48" s="58">
        <v>920</v>
      </c>
      <c r="M48" s="50">
        <f>IF(I48&lt;&gt;0,ROUND(100*(L48/I48-1),1),"")</f>
        <v>162.1</v>
      </c>
      <c r="N48" s="50">
        <f t="shared" si="9"/>
        <v>39.8</v>
      </c>
    </row>
    <row r="49" ht="17.1" customHeight="true" spans="1:14">
      <c r="A49" s="105"/>
      <c r="B49" s="91"/>
      <c r="C49" s="91"/>
      <c r="D49" s="91"/>
      <c r="E49" s="91"/>
      <c r="F49" s="50"/>
      <c r="G49" s="50"/>
      <c r="H49" s="97" t="s">
        <v>1613</v>
      </c>
      <c r="I49" s="91"/>
      <c r="J49" s="32"/>
      <c r="K49" s="91"/>
      <c r="L49" s="91"/>
      <c r="M49" s="50"/>
      <c r="N49" s="50" t="str">
        <f t="shared" si="9"/>
        <v/>
      </c>
    </row>
    <row r="50" ht="17.1" customHeight="true" spans="1:14">
      <c r="A50" s="105"/>
      <c r="B50" s="91"/>
      <c r="C50" s="91"/>
      <c r="D50" s="91"/>
      <c r="E50" s="91"/>
      <c r="F50" s="50"/>
      <c r="G50" s="50"/>
      <c r="H50" s="97" t="s">
        <v>1614</v>
      </c>
      <c r="I50" s="91"/>
      <c r="J50" s="32"/>
      <c r="K50" s="91"/>
      <c r="L50" s="91"/>
      <c r="M50" s="50"/>
      <c r="N50" s="50" t="str">
        <f t="shared" si="9"/>
        <v/>
      </c>
    </row>
    <row r="51" ht="17.1" customHeight="true" spans="1:14">
      <c r="A51" s="105"/>
      <c r="B51" s="91"/>
      <c r="C51" s="91"/>
      <c r="D51" s="91"/>
      <c r="E51" s="91"/>
      <c r="F51" s="50"/>
      <c r="G51" s="50"/>
      <c r="H51" s="97" t="s">
        <v>1615</v>
      </c>
      <c r="I51" s="91"/>
      <c r="J51" s="32"/>
      <c r="K51" s="91"/>
      <c r="L51" s="91"/>
      <c r="M51" s="50"/>
      <c r="N51" s="50" t="str">
        <f t="shared" si="9"/>
        <v/>
      </c>
    </row>
    <row r="52" ht="17.1" customHeight="true" spans="1:14">
      <c r="A52" s="105"/>
      <c r="B52" s="91"/>
      <c r="C52" s="91"/>
      <c r="D52" s="91"/>
      <c r="E52" s="91"/>
      <c r="F52" s="50"/>
      <c r="G52" s="50"/>
      <c r="H52" s="97" t="s">
        <v>1616</v>
      </c>
      <c r="I52" s="91"/>
      <c r="J52" s="32"/>
      <c r="K52" s="91"/>
      <c r="L52" s="91"/>
      <c r="M52" s="50"/>
      <c r="N52" s="50" t="str">
        <f t="shared" si="9"/>
        <v/>
      </c>
    </row>
    <row r="53" ht="17.1" customHeight="true" spans="1:14">
      <c r="A53" s="105"/>
      <c r="B53" s="91"/>
      <c r="C53" s="91"/>
      <c r="D53" s="91"/>
      <c r="E53" s="91"/>
      <c r="F53" s="50"/>
      <c r="G53" s="50"/>
      <c r="H53" s="97" t="s">
        <v>1617</v>
      </c>
      <c r="I53" s="91"/>
      <c r="J53" s="32"/>
      <c r="K53" s="91"/>
      <c r="L53" s="91"/>
      <c r="M53" s="50"/>
      <c r="N53" s="50" t="str">
        <f t="shared" si="9"/>
        <v/>
      </c>
    </row>
    <row r="54" ht="17.1" customHeight="true" spans="1:14">
      <c r="A54" s="105"/>
      <c r="B54" s="91"/>
      <c r="C54" s="91"/>
      <c r="D54" s="91"/>
      <c r="E54" s="91"/>
      <c r="F54" s="50"/>
      <c r="G54" s="50"/>
      <c r="H54" s="97" t="s">
        <v>1618</v>
      </c>
      <c r="I54" s="91"/>
      <c r="J54" s="32"/>
      <c r="K54" s="91"/>
      <c r="L54" s="91"/>
      <c r="M54" s="50"/>
      <c r="N54" s="50" t="str">
        <f t="shared" si="9"/>
        <v/>
      </c>
    </row>
    <row r="55" ht="17.1" customHeight="true" spans="1:14">
      <c r="A55" s="105"/>
      <c r="B55" s="91"/>
      <c r="C55" s="91"/>
      <c r="D55" s="91"/>
      <c r="E55" s="91"/>
      <c r="F55" s="50"/>
      <c r="G55" s="50"/>
      <c r="H55" s="97" t="s">
        <v>1619</v>
      </c>
      <c r="I55" s="91"/>
      <c r="J55" s="32"/>
      <c r="K55" s="91"/>
      <c r="L55" s="91"/>
      <c r="M55" s="50" t="str">
        <f>IF(I55&lt;&gt;0,ROUND(100*(L55/I55-1),1),"")</f>
        <v/>
      </c>
      <c r="N55" s="50" t="str">
        <f t="shared" si="9"/>
        <v/>
      </c>
    </row>
    <row r="56" ht="17.1" customHeight="true" spans="1:14">
      <c r="A56" s="105"/>
      <c r="B56" s="91"/>
      <c r="C56" s="91"/>
      <c r="D56" s="91"/>
      <c r="E56" s="91"/>
      <c r="F56" s="50"/>
      <c r="G56" s="50"/>
      <c r="H56" s="97" t="s">
        <v>1620</v>
      </c>
      <c r="I56" s="114">
        <v>1751</v>
      </c>
      <c r="J56" s="32">
        <v>630</v>
      </c>
      <c r="K56" s="58">
        <v>2846</v>
      </c>
      <c r="L56" s="58">
        <v>2846</v>
      </c>
      <c r="M56" s="50">
        <f>IF(I56&lt;&gt;0,ROUND(100*(L56/I56-1),1),"")</f>
        <v>62.5</v>
      </c>
      <c r="N56" s="50">
        <f t="shared" si="9"/>
        <v>100</v>
      </c>
    </row>
    <row r="57" ht="17.1" customHeight="true" spans="1:14">
      <c r="A57" s="105"/>
      <c r="B57" s="91"/>
      <c r="C57" s="91"/>
      <c r="D57" s="91"/>
      <c r="E57" s="91"/>
      <c r="F57" s="50"/>
      <c r="G57" s="50"/>
      <c r="H57" s="97" t="s">
        <v>1621</v>
      </c>
      <c r="I57" s="114"/>
      <c r="J57" s="32"/>
      <c r="K57" s="32"/>
      <c r="L57" s="32"/>
      <c r="M57" s="50"/>
      <c r="N57" s="50" t="str">
        <f t="shared" si="9"/>
        <v/>
      </c>
    </row>
    <row r="58" ht="17.1" customHeight="true" spans="1:14">
      <c r="A58" s="105"/>
      <c r="B58" s="91"/>
      <c r="C58" s="91"/>
      <c r="D58" s="91"/>
      <c r="E58" s="91"/>
      <c r="F58" s="50"/>
      <c r="G58" s="50"/>
      <c r="H58" s="97" t="s">
        <v>1622</v>
      </c>
      <c r="I58" s="91"/>
      <c r="J58" s="32"/>
      <c r="K58" s="91"/>
      <c r="L58" s="91"/>
      <c r="M58" s="50"/>
      <c r="N58" s="50" t="str">
        <f t="shared" si="9"/>
        <v/>
      </c>
    </row>
    <row r="59" ht="17.1" customHeight="true" spans="1:14">
      <c r="A59" s="105"/>
      <c r="B59" s="91"/>
      <c r="C59" s="91"/>
      <c r="D59" s="91"/>
      <c r="E59" s="91"/>
      <c r="F59" s="50"/>
      <c r="G59" s="50"/>
      <c r="H59" s="97" t="s">
        <v>1623</v>
      </c>
      <c r="I59" s="91"/>
      <c r="J59" s="32"/>
      <c r="K59" s="91"/>
      <c r="L59" s="91"/>
      <c r="M59" s="50"/>
      <c r="N59" s="50" t="str">
        <f t="shared" si="9"/>
        <v/>
      </c>
    </row>
    <row r="60" ht="17.1" customHeight="true" spans="1:14">
      <c r="A60" s="105"/>
      <c r="B60" s="91"/>
      <c r="C60" s="91"/>
      <c r="D60" s="91"/>
      <c r="E60" s="91"/>
      <c r="F60" s="50"/>
      <c r="G60" s="50"/>
      <c r="H60" s="97" t="s">
        <v>1624</v>
      </c>
      <c r="I60" s="91"/>
      <c r="J60" s="32"/>
      <c r="K60" s="91"/>
      <c r="L60" s="91"/>
      <c r="M60" s="50"/>
      <c r="N60" s="50" t="str">
        <f t="shared" si="9"/>
        <v/>
      </c>
    </row>
    <row r="61" ht="17.1" customHeight="true" spans="1:14">
      <c r="A61" s="105"/>
      <c r="B61" s="91"/>
      <c r="C61" s="91"/>
      <c r="D61" s="91"/>
      <c r="E61" s="91"/>
      <c r="F61" s="50"/>
      <c r="G61" s="50"/>
      <c r="H61" s="97" t="s">
        <v>1625</v>
      </c>
      <c r="I61" s="91"/>
      <c r="J61" s="32"/>
      <c r="K61" s="91"/>
      <c r="L61" s="91"/>
      <c r="M61" s="50"/>
      <c r="N61" s="50" t="str">
        <f t="shared" si="9"/>
        <v/>
      </c>
    </row>
    <row r="62" ht="17.1" customHeight="true" spans="1:14">
      <c r="A62" s="105"/>
      <c r="B62" s="91"/>
      <c r="C62" s="91"/>
      <c r="D62" s="91"/>
      <c r="E62" s="91"/>
      <c r="F62" s="50"/>
      <c r="G62" s="50"/>
      <c r="H62" s="97" t="s">
        <v>1626</v>
      </c>
      <c r="I62" s="114">
        <v>41</v>
      </c>
      <c r="J62" s="32">
        <v>1</v>
      </c>
      <c r="K62" s="58">
        <v>66</v>
      </c>
      <c r="L62" s="58">
        <v>66</v>
      </c>
      <c r="M62" s="50">
        <f>IF(I62&lt;&gt;0,ROUND(100*(L62/I62-1),1),"")</f>
        <v>61</v>
      </c>
      <c r="N62" s="50">
        <f t="shared" si="9"/>
        <v>100</v>
      </c>
    </row>
    <row r="63" ht="17.1" customHeight="true" spans="1:14">
      <c r="A63" s="105"/>
      <c r="B63" s="91"/>
      <c r="C63" s="91"/>
      <c r="D63" s="91"/>
      <c r="E63" s="91"/>
      <c r="F63" s="50"/>
      <c r="G63" s="50"/>
      <c r="H63" s="97" t="s">
        <v>1627</v>
      </c>
      <c r="I63" s="114"/>
      <c r="J63" s="32">
        <f>SUM(J64:J67)</f>
        <v>0</v>
      </c>
      <c r="K63" s="32"/>
      <c r="L63" s="32"/>
      <c r="M63" s="50"/>
      <c r="N63" s="50" t="str">
        <f t="shared" si="9"/>
        <v/>
      </c>
    </row>
    <row r="64" ht="17.1" customHeight="true" spans="1:14">
      <c r="A64" s="105"/>
      <c r="B64" s="91"/>
      <c r="C64" s="91"/>
      <c r="D64" s="91"/>
      <c r="E64" s="91"/>
      <c r="F64" s="50"/>
      <c r="G64" s="50"/>
      <c r="H64" s="97" t="s">
        <v>1628</v>
      </c>
      <c r="I64" s="91"/>
      <c r="J64" s="32"/>
      <c r="K64" s="91"/>
      <c r="L64" s="91"/>
      <c r="M64" s="50"/>
      <c r="N64" s="50" t="str">
        <f t="shared" si="9"/>
        <v/>
      </c>
    </row>
    <row r="65" ht="17.1" customHeight="true" spans="1:14">
      <c r="A65" s="105"/>
      <c r="B65" s="91"/>
      <c r="C65" s="91"/>
      <c r="D65" s="91"/>
      <c r="E65" s="91"/>
      <c r="F65" s="50"/>
      <c r="G65" s="50"/>
      <c r="H65" s="97" t="s">
        <v>1629</v>
      </c>
      <c r="I65" s="91"/>
      <c r="J65" s="32"/>
      <c r="K65" s="91"/>
      <c r="L65" s="91"/>
      <c r="M65" s="50"/>
      <c r="N65" s="50" t="str">
        <f t="shared" si="9"/>
        <v/>
      </c>
    </row>
    <row r="66" ht="17.1" customHeight="true" spans="1:14">
      <c r="A66" s="105"/>
      <c r="B66" s="91"/>
      <c r="C66" s="91"/>
      <c r="D66" s="91"/>
      <c r="E66" s="91"/>
      <c r="F66" s="50"/>
      <c r="G66" s="50"/>
      <c r="H66" s="97" t="s">
        <v>1630</v>
      </c>
      <c r="I66" s="91"/>
      <c r="J66" s="32"/>
      <c r="K66" s="91"/>
      <c r="L66" s="91"/>
      <c r="M66" s="50"/>
      <c r="N66" s="50" t="str">
        <f t="shared" si="9"/>
        <v/>
      </c>
    </row>
    <row r="67" ht="17.1" customHeight="true" spans="1:14">
      <c r="A67" s="105"/>
      <c r="B67" s="91"/>
      <c r="C67" s="91"/>
      <c r="D67" s="91"/>
      <c r="E67" s="91"/>
      <c r="F67" s="50"/>
      <c r="G67" s="50"/>
      <c r="H67" s="97" t="s">
        <v>1631</v>
      </c>
      <c r="I67" s="91"/>
      <c r="J67" s="32"/>
      <c r="K67" s="91"/>
      <c r="L67" s="91"/>
      <c r="M67" s="50"/>
      <c r="N67" s="50" t="str">
        <f t="shared" si="9"/>
        <v/>
      </c>
    </row>
    <row r="68" ht="17.1" customHeight="true" spans="1:14">
      <c r="A68" s="105"/>
      <c r="B68" s="91"/>
      <c r="C68" s="91"/>
      <c r="D68" s="91"/>
      <c r="E68" s="91"/>
      <c r="F68" s="50"/>
      <c r="G68" s="50"/>
      <c r="H68" s="97" t="s">
        <v>1632</v>
      </c>
      <c r="I68" s="114"/>
      <c r="J68" s="32"/>
      <c r="K68" s="91"/>
      <c r="L68" s="91"/>
      <c r="M68" s="50" t="str">
        <f>IF(I68&lt;&gt;0,ROUND(100*(L68/I68-1),1),"")</f>
        <v/>
      </c>
      <c r="N68" s="50" t="str">
        <f t="shared" si="9"/>
        <v/>
      </c>
    </row>
    <row r="69" ht="17.1" customHeight="true" spans="1:14">
      <c r="A69" s="105"/>
      <c r="B69" s="91"/>
      <c r="C69" s="91"/>
      <c r="D69" s="91"/>
      <c r="E69" s="91"/>
      <c r="F69" s="50"/>
      <c r="G69" s="50"/>
      <c r="H69" s="98" t="s">
        <v>1633</v>
      </c>
      <c r="I69" s="114"/>
      <c r="J69" s="32"/>
      <c r="K69" s="91"/>
      <c r="L69" s="91"/>
      <c r="M69" s="50" t="str">
        <f>IF(I69&lt;&gt;0,ROUND(100*(L69/I69-1),1),"")</f>
        <v/>
      </c>
      <c r="N69" s="50" t="str">
        <f t="shared" si="9"/>
        <v/>
      </c>
    </row>
    <row r="70" ht="17.1" customHeight="true" spans="1:14">
      <c r="A70" s="107" t="s">
        <v>1634</v>
      </c>
      <c r="B70" s="89">
        <f>SUM(B4:B7,B13:B16)</f>
        <v>27924</v>
      </c>
      <c r="C70" s="89">
        <f>SUM(C4:C7,C13:C16)</f>
        <v>42780</v>
      </c>
      <c r="D70" s="89">
        <f>SUM(D4:D7,D13:D16)</f>
        <v>24796</v>
      </c>
      <c r="E70" s="89">
        <f>SUM(E4:E7,E13:E16)</f>
        <v>25033</v>
      </c>
      <c r="F70" s="47">
        <f t="shared" ref="F70:F75" si="11">IF(B70&lt;&gt;0,ROUND(100*(E70/B70-1),1),"")</f>
        <v>-10.4</v>
      </c>
      <c r="G70" s="47">
        <f t="shared" ref="G70:G75" si="12">IF(C70&lt;&gt;0,ROUND(100*(E70/C70),1),"")</f>
        <v>58.5</v>
      </c>
      <c r="H70" s="99" t="s">
        <v>1635</v>
      </c>
      <c r="I70" s="89">
        <f>SUM(I4,I11,I20,I40,I45,I56,I62,I68,I69)</f>
        <v>42226</v>
      </c>
      <c r="J70" s="89">
        <f>SUM(J4,J11,J20,J40,J45,J56,J62,J68,J69)</f>
        <v>38632</v>
      </c>
      <c r="K70" s="89">
        <f>SUM(K4,K11,K20,K40,K45,K56,K62,K68,K69)</f>
        <v>84195</v>
      </c>
      <c r="L70" s="89">
        <f>SUM(L4,L11,L20,L40,L45,L56,L62,L68,L69)</f>
        <v>59830</v>
      </c>
      <c r="M70" s="47">
        <f t="shared" ref="M70:M79" si="13">IF(I70&lt;&gt;0,ROUND(100*(L70/I70-1),1),"")</f>
        <v>41.7</v>
      </c>
      <c r="N70" s="47">
        <f t="shared" ref="N70:N79" si="14">IF(K70&lt;&gt;0,ROUND(100*(L70/K70),1),"")</f>
        <v>71.1</v>
      </c>
    </row>
    <row r="71" ht="17.1" customHeight="true" spans="1:14">
      <c r="A71" s="108" t="s">
        <v>83</v>
      </c>
      <c r="B71" s="89">
        <f>SUM(B72:B75)</f>
        <v>41219</v>
      </c>
      <c r="C71" s="89">
        <f>SUM(C72:C75)</f>
        <v>26923</v>
      </c>
      <c r="D71" s="89">
        <f>SUM(D72:D75)</f>
        <v>65713</v>
      </c>
      <c r="E71" s="89">
        <f>SUM(E72:E75)</f>
        <v>80680</v>
      </c>
      <c r="F71" s="47">
        <f t="shared" si="11"/>
        <v>95.7</v>
      </c>
      <c r="G71" s="47">
        <f t="shared" si="12"/>
        <v>299.7</v>
      </c>
      <c r="H71" s="88" t="s">
        <v>84</v>
      </c>
      <c r="I71" s="89">
        <f>SUM(I72:I77)</f>
        <v>26917</v>
      </c>
      <c r="J71" s="89">
        <f>SUM(J72:J77)</f>
        <v>31071</v>
      </c>
      <c r="K71" s="89">
        <f>SUM(K72:K77)</f>
        <v>8000</v>
      </c>
      <c r="L71" s="89">
        <f>SUM(L72:L77)</f>
        <v>45883</v>
      </c>
      <c r="M71" s="47">
        <f t="shared" si="13"/>
        <v>70.5</v>
      </c>
      <c r="N71" s="47">
        <f t="shared" si="14"/>
        <v>573.5</v>
      </c>
    </row>
    <row r="72" ht="17.1" customHeight="true" spans="1:14">
      <c r="A72" s="109" t="s">
        <v>1636</v>
      </c>
      <c r="B72" s="91">
        <v>4466</v>
      </c>
      <c r="C72" s="91">
        <v>3149</v>
      </c>
      <c r="D72" s="91">
        <v>3938</v>
      </c>
      <c r="E72" s="91">
        <v>4144</v>
      </c>
      <c r="F72" s="50">
        <f t="shared" si="11"/>
        <v>-7.2</v>
      </c>
      <c r="G72" s="50">
        <f t="shared" si="12"/>
        <v>131.6</v>
      </c>
      <c r="H72" s="90" t="s">
        <v>1637</v>
      </c>
      <c r="I72" s="91"/>
      <c r="J72" s="91"/>
      <c r="K72" s="91"/>
      <c r="L72" s="91"/>
      <c r="M72" s="50" t="str">
        <f t="shared" si="13"/>
        <v/>
      </c>
      <c r="N72" s="50" t="str">
        <f t="shared" si="14"/>
        <v/>
      </c>
    </row>
    <row r="73" ht="17.1" customHeight="true" spans="1:14">
      <c r="A73" s="109" t="s">
        <v>1638</v>
      </c>
      <c r="B73" s="91"/>
      <c r="C73" s="91"/>
      <c r="D73" s="91"/>
      <c r="E73" s="91"/>
      <c r="F73" s="50" t="str">
        <f t="shared" si="11"/>
        <v/>
      </c>
      <c r="G73" s="50" t="str">
        <f t="shared" si="12"/>
        <v/>
      </c>
      <c r="H73" s="90" t="s">
        <v>1639</v>
      </c>
      <c r="I73" s="91"/>
      <c r="J73" s="91"/>
      <c r="K73" s="91"/>
      <c r="L73" s="91"/>
      <c r="M73" s="50" t="str">
        <f t="shared" si="13"/>
        <v/>
      </c>
      <c r="N73" s="50" t="str">
        <f t="shared" si="14"/>
        <v/>
      </c>
    </row>
    <row r="74" ht="17.1" customHeight="true" spans="1:14">
      <c r="A74" s="109" t="s">
        <v>1640</v>
      </c>
      <c r="B74" s="91">
        <v>8437</v>
      </c>
      <c r="C74" s="91">
        <v>23774</v>
      </c>
      <c r="D74" s="91">
        <v>24275</v>
      </c>
      <c r="E74" s="91">
        <v>24275</v>
      </c>
      <c r="F74" s="50">
        <f t="shared" si="11"/>
        <v>187.7</v>
      </c>
      <c r="G74" s="50">
        <f t="shared" si="12"/>
        <v>102.1</v>
      </c>
      <c r="H74" s="90" t="s">
        <v>1641</v>
      </c>
      <c r="I74" s="91"/>
      <c r="J74" s="91">
        <v>5071</v>
      </c>
      <c r="K74" s="91"/>
      <c r="L74" s="91">
        <v>14571</v>
      </c>
      <c r="M74" s="50" t="str">
        <f t="shared" si="13"/>
        <v/>
      </c>
      <c r="N74" s="50" t="str">
        <f t="shared" si="14"/>
        <v/>
      </c>
    </row>
    <row r="75" ht="17.1" customHeight="true" spans="1:14">
      <c r="A75" s="109" t="s">
        <v>1642</v>
      </c>
      <c r="B75" s="91">
        <v>28316</v>
      </c>
      <c r="C75" s="91"/>
      <c r="D75" s="91">
        <v>37500</v>
      </c>
      <c r="E75" s="91">
        <v>52261</v>
      </c>
      <c r="F75" s="50">
        <f t="shared" si="11"/>
        <v>84.6</v>
      </c>
      <c r="G75" s="50" t="str">
        <f t="shared" si="12"/>
        <v/>
      </c>
      <c r="H75" s="90" t="s">
        <v>1643</v>
      </c>
      <c r="I75" s="91"/>
      <c r="J75" s="91"/>
      <c r="K75" s="91"/>
      <c r="L75" s="91"/>
      <c r="M75" s="50" t="str">
        <f t="shared" si="13"/>
        <v/>
      </c>
      <c r="N75" s="50" t="str">
        <f t="shared" si="14"/>
        <v/>
      </c>
    </row>
    <row r="76" ht="17.1" customHeight="true" spans="1:14">
      <c r="A76" s="110"/>
      <c r="B76" s="91"/>
      <c r="C76" s="111"/>
      <c r="D76" s="111"/>
      <c r="E76" s="91"/>
      <c r="F76" s="111"/>
      <c r="G76" s="111"/>
      <c r="H76" s="90" t="s">
        <v>1644</v>
      </c>
      <c r="I76" s="114">
        <v>2642</v>
      </c>
      <c r="J76" s="32">
        <v>26000</v>
      </c>
      <c r="K76" s="91">
        <v>8000</v>
      </c>
      <c r="L76" s="32">
        <v>6783</v>
      </c>
      <c r="M76" s="50">
        <f t="shared" si="13"/>
        <v>156.7</v>
      </c>
      <c r="N76" s="50">
        <f t="shared" si="14"/>
        <v>84.8</v>
      </c>
    </row>
    <row r="77" ht="17.1" customHeight="true" spans="1:14">
      <c r="A77" s="109"/>
      <c r="B77" s="91"/>
      <c r="C77" s="91"/>
      <c r="D77" s="91"/>
      <c r="E77" s="91"/>
      <c r="F77" s="50"/>
      <c r="G77" s="50"/>
      <c r="H77" s="90" t="s">
        <v>1645</v>
      </c>
      <c r="I77" s="114">
        <v>24275</v>
      </c>
      <c r="J77" s="91"/>
      <c r="K77" s="91"/>
      <c r="L77" s="32">
        <v>24529</v>
      </c>
      <c r="M77" s="50">
        <f t="shared" si="13"/>
        <v>1</v>
      </c>
      <c r="N77" s="50" t="str">
        <f t="shared" si="14"/>
        <v/>
      </c>
    </row>
    <row r="78" ht="17.1" customHeight="true" spans="1:14">
      <c r="A78" s="107" t="s">
        <v>1646</v>
      </c>
      <c r="B78" s="89">
        <f>SUM(B70:B71)</f>
        <v>69143</v>
      </c>
      <c r="C78" s="89">
        <f>SUM(C70:C71)</f>
        <v>69703</v>
      </c>
      <c r="D78" s="89">
        <f>SUM(D70:D71)</f>
        <v>90509</v>
      </c>
      <c r="E78" s="89">
        <f>SUM(E70:E71)</f>
        <v>105713</v>
      </c>
      <c r="F78" s="47">
        <f>IF(B78&lt;&gt;0,ROUND(100*(E78/B78-1),1),"")</f>
        <v>52.9</v>
      </c>
      <c r="G78" s="47">
        <f>IF(C78&lt;&gt;0,ROUND(100*(E78/C78),1),"")</f>
        <v>151.7</v>
      </c>
      <c r="H78" s="99" t="s">
        <v>1647</v>
      </c>
      <c r="I78" s="89">
        <f>SUM(I70:I71)</f>
        <v>69143</v>
      </c>
      <c r="J78" s="89">
        <f>SUM(J70:J71)</f>
        <v>69703</v>
      </c>
      <c r="K78" s="89">
        <f>SUM(K70:K71)</f>
        <v>92195</v>
      </c>
      <c r="L78" s="89">
        <f>SUM(L70:L71)</f>
        <v>105713</v>
      </c>
      <c r="M78" s="47">
        <f t="shared" si="13"/>
        <v>52.9</v>
      </c>
      <c r="N78" s="47">
        <f t="shared" si="14"/>
        <v>114.7</v>
      </c>
    </row>
    <row r="79" s="75" customFormat="true" ht="17.1" customHeight="true" spans="1:14">
      <c r="A79" s="100" t="s">
        <v>1648</v>
      </c>
      <c r="B79" s="91">
        <f>B78-B74</f>
        <v>60706</v>
      </c>
      <c r="C79" s="91">
        <f>C78-C74</f>
        <v>45929</v>
      </c>
      <c r="D79" s="91">
        <f>D78-D74</f>
        <v>66234</v>
      </c>
      <c r="E79" s="91">
        <f>E78-E74</f>
        <v>81438</v>
      </c>
      <c r="F79" s="47">
        <f>IF(B79&lt;&gt;0,ROUND(100*(E79/B79-1),1),"")</f>
        <v>34.2</v>
      </c>
      <c r="G79" s="47">
        <f>IF(C79&lt;&gt;0,ROUND(100*(E79/C79),1),"")</f>
        <v>177.3</v>
      </c>
      <c r="H79" s="100" t="s">
        <v>1649</v>
      </c>
      <c r="I79" s="91">
        <f>I78-I77</f>
        <v>44868</v>
      </c>
      <c r="J79" s="91">
        <f>J78-J77</f>
        <v>69703</v>
      </c>
      <c r="K79" s="91">
        <f>K78-K77</f>
        <v>92195</v>
      </c>
      <c r="L79" s="91">
        <f>L78-L77</f>
        <v>81184</v>
      </c>
      <c r="M79" s="47">
        <f t="shared" si="13"/>
        <v>80.9</v>
      </c>
      <c r="N79" s="47">
        <f t="shared" si="14"/>
        <v>88.1</v>
      </c>
    </row>
  </sheetData>
  <autoFilter ref="A3:N79">
    <extLst/>
  </autoFilter>
  <mergeCells count="1">
    <mergeCell ref="A1:N1"/>
  </mergeCells>
  <pageMargins left="0.47" right="0.43" top="0.590277777777778" bottom="0.472222222222222" header="0.5" footer="0.35"/>
  <pageSetup paperSize="9" scale="67" firstPageNumber="30" fitToHeight="0" orientation="landscape" useFirstPageNumber="true" horizontalDpi="600" verticalDpi="600"/>
  <headerFooter scaleWithDoc="0">
    <evenFooter>&amp;L&amp;14—&amp;P—</evenFooter>
  </headerFooter>
  <rowBreaks count="1" manualBreakCount="1">
    <brk id="69" max="1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"/>
  <sheetViews>
    <sheetView workbookViewId="0">
      <selection activeCell="H21" sqref="H21"/>
    </sheetView>
  </sheetViews>
  <sheetFormatPr defaultColWidth="9" defaultRowHeight="15.75"/>
  <cols>
    <col min="1" max="1" width="47.25" style="93" customWidth="true"/>
    <col min="2" max="2" width="14.875" style="75" customWidth="true"/>
    <col min="3" max="3" width="16" style="75" customWidth="true"/>
    <col min="4" max="4" width="12.75" style="75" customWidth="true"/>
    <col min="5" max="16374" width="9" style="75"/>
  </cols>
  <sheetData>
    <row r="1" s="75" customFormat="true" ht="30.75" customHeight="true" spans="1:16384">
      <c r="A1" s="101" t="s">
        <v>1650</v>
      </c>
      <c r="B1" s="92"/>
      <c r="C1" s="92"/>
      <c r="D1" s="92"/>
      <c r="XEU1"/>
      <c r="XEV1"/>
      <c r="XEW1"/>
      <c r="XEX1"/>
      <c r="XEY1"/>
      <c r="XEZ1"/>
      <c r="XFA1"/>
      <c r="XFB1"/>
      <c r="XFC1"/>
      <c r="XFD1"/>
    </row>
    <row r="2" s="84" customFormat="true" ht="18" customHeight="true" spans="1:4">
      <c r="A2" s="102"/>
      <c r="B2" s="87"/>
      <c r="C2" s="87"/>
      <c r="D2" s="87" t="s">
        <v>24</v>
      </c>
    </row>
    <row r="3" s="85" customFormat="true" ht="39" customHeight="true" spans="1:4">
      <c r="A3" s="103" t="s">
        <v>31</v>
      </c>
      <c r="B3" s="43" t="s">
        <v>26</v>
      </c>
      <c r="C3" s="43" t="s">
        <v>28</v>
      </c>
      <c r="D3" s="44" t="s">
        <v>29</v>
      </c>
    </row>
    <row r="4" s="93" customFormat="true" ht="17.1" customHeight="true" spans="1:4">
      <c r="A4" s="104" t="s">
        <v>1558</v>
      </c>
      <c r="B4" s="91"/>
      <c r="C4" s="91"/>
      <c r="D4" s="50" t="str">
        <f t="shared" ref="D4:D24" si="0">IF(B4&lt;&gt;0,ROUND(100*(C4/B4-1),1),"")</f>
        <v/>
      </c>
    </row>
    <row r="5" s="75" customFormat="true" ht="17.1" customHeight="true" spans="1:16384">
      <c r="A5" s="105" t="s">
        <v>1560</v>
      </c>
      <c r="B5" s="91"/>
      <c r="C5" s="91"/>
      <c r="D5" s="50" t="str">
        <f t="shared" si="0"/>
        <v/>
      </c>
      <c r="XEU5"/>
      <c r="XEV5"/>
      <c r="XEW5"/>
      <c r="XEX5"/>
      <c r="XEY5"/>
      <c r="XEZ5"/>
      <c r="XFA5"/>
      <c r="XFB5"/>
      <c r="XFC5"/>
      <c r="XFD5"/>
    </row>
    <row r="6" s="75" customFormat="true" ht="17.1" customHeight="true" spans="1:16384">
      <c r="A6" s="105" t="s">
        <v>1562</v>
      </c>
      <c r="B6" s="91"/>
      <c r="C6" s="91"/>
      <c r="D6" s="50" t="str">
        <f t="shared" si="0"/>
        <v/>
      </c>
      <c r="XEU6"/>
      <c r="XEV6"/>
      <c r="XEW6"/>
      <c r="XEX6"/>
      <c r="XEY6"/>
      <c r="XEZ6"/>
      <c r="XFA6"/>
      <c r="XFB6"/>
      <c r="XFC6"/>
      <c r="XFD6"/>
    </row>
    <row r="7" s="75" customFormat="true" ht="17.1" customHeight="true" spans="1:16384">
      <c r="A7" s="105" t="s">
        <v>1564</v>
      </c>
      <c r="B7" s="91">
        <f>SUM(B8:B12)</f>
        <v>25227</v>
      </c>
      <c r="C7" s="91">
        <v>21419</v>
      </c>
      <c r="D7" s="50">
        <f t="shared" si="0"/>
        <v>-15.1</v>
      </c>
      <c r="XEU7"/>
      <c r="XEV7"/>
      <c r="XEW7"/>
      <c r="XEX7"/>
      <c r="XEY7"/>
      <c r="XEZ7"/>
      <c r="XFA7"/>
      <c r="XFB7"/>
      <c r="XFC7"/>
      <c r="XFD7"/>
    </row>
    <row r="8" s="75" customFormat="true" ht="17.1" customHeight="true" spans="1:16384">
      <c r="A8" s="97" t="s">
        <v>1566</v>
      </c>
      <c r="B8" s="12">
        <v>24527</v>
      </c>
      <c r="C8" s="58">
        <v>21000</v>
      </c>
      <c r="D8" s="50">
        <f t="shared" si="0"/>
        <v>-14.4</v>
      </c>
      <c r="XEU8"/>
      <c r="XEV8"/>
      <c r="XEW8"/>
      <c r="XEX8"/>
      <c r="XEY8"/>
      <c r="XEZ8"/>
      <c r="XFA8"/>
      <c r="XFB8"/>
      <c r="XFC8"/>
      <c r="XFD8"/>
    </row>
    <row r="9" s="75" customFormat="true" ht="17.1" customHeight="true" spans="1:16384">
      <c r="A9" s="97" t="s">
        <v>1568</v>
      </c>
      <c r="B9" s="12">
        <v>527</v>
      </c>
      <c r="C9" s="58">
        <v>315</v>
      </c>
      <c r="D9" s="50">
        <f t="shared" si="0"/>
        <v>-40.2</v>
      </c>
      <c r="XEU9"/>
      <c r="XEV9"/>
      <c r="XEW9"/>
      <c r="XEX9"/>
      <c r="XEY9"/>
      <c r="XEZ9"/>
      <c r="XFA9"/>
      <c r="XFB9"/>
      <c r="XFC9"/>
      <c r="XFD9"/>
    </row>
    <row r="10" s="75" customFormat="true" ht="17.1" customHeight="true" spans="1:16384">
      <c r="A10" s="97" t="s">
        <v>1570</v>
      </c>
      <c r="B10" s="12">
        <v>0</v>
      </c>
      <c r="C10" s="58">
        <v>8</v>
      </c>
      <c r="D10" s="50" t="str">
        <f t="shared" si="0"/>
        <v/>
      </c>
      <c r="XEU10"/>
      <c r="XEV10"/>
      <c r="XEW10"/>
      <c r="XEX10"/>
      <c r="XEY10"/>
      <c r="XEZ10"/>
      <c r="XFA10"/>
      <c r="XFB10"/>
      <c r="XFC10"/>
      <c r="XFD10"/>
    </row>
    <row r="11" s="75" customFormat="true" ht="17.1" customHeight="true" spans="1:16384">
      <c r="A11" s="97" t="s">
        <v>1572</v>
      </c>
      <c r="B11" s="12">
        <v>-74</v>
      </c>
      <c r="C11" s="58">
        <v>-98</v>
      </c>
      <c r="D11" s="50">
        <f t="shared" si="0"/>
        <v>32.4</v>
      </c>
      <c r="XEU11"/>
      <c r="XEV11"/>
      <c r="XEW11"/>
      <c r="XEX11"/>
      <c r="XEY11"/>
      <c r="XEZ11"/>
      <c r="XFA11"/>
      <c r="XFB11"/>
      <c r="XFC11"/>
      <c r="XFD11"/>
    </row>
    <row r="12" s="75" customFormat="true" ht="17.1" customHeight="true" spans="1:16384">
      <c r="A12" s="97" t="s">
        <v>1574</v>
      </c>
      <c r="B12" s="12">
        <v>247</v>
      </c>
      <c r="C12" s="58">
        <v>194</v>
      </c>
      <c r="D12" s="50">
        <f t="shared" si="0"/>
        <v>-21.5</v>
      </c>
      <c r="XEU12"/>
      <c r="XEV12"/>
      <c r="XEW12"/>
      <c r="XEX12"/>
      <c r="XEY12"/>
      <c r="XEZ12"/>
      <c r="XFA12"/>
      <c r="XFB12"/>
      <c r="XFC12"/>
      <c r="XFD12"/>
    </row>
    <row r="13" s="75" customFormat="true" ht="17.1" customHeight="true" spans="1:16384">
      <c r="A13" s="105" t="s">
        <v>1576</v>
      </c>
      <c r="B13" s="12">
        <v>434</v>
      </c>
      <c r="C13" s="58">
        <v>330</v>
      </c>
      <c r="D13" s="50">
        <f t="shared" si="0"/>
        <v>-24</v>
      </c>
      <c r="XEU13"/>
      <c r="XEV13"/>
      <c r="XEW13"/>
      <c r="XEX13"/>
      <c r="XEY13"/>
      <c r="XEZ13"/>
      <c r="XFA13"/>
      <c r="XFB13"/>
      <c r="XFC13"/>
      <c r="XFD13"/>
    </row>
    <row r="14" s="75" customFormat="true" ht="17.1" customHeight="true" spans="1:16384">
      <c r="A14" s="105" t="s">
        <v>1578</v>
      </c>
      <c r="B14" s="12">
        <v>960</v>
      </c>
      <c r="C14" s="58">
        <v>1092</v>
      </c>
      <c r="D14" s="50">
        <f t="shared" si="0"/>
        <v>13.8</v>
      </c>
      <c r="XEU14"/>
      <c r="XEV14"/>
      <c r="XEW14"/>
      <c r="XEX14"/>
      <c r="XEY14"/>
      <c r="XEZ14"/>
      <c r="XFA14"/>
      <c r="XFB14"/>
      <c r="XFC14"/>
      <c r="XFD14"/>
    </row>
    <row r="15" customFormat="true" ht="17.1" customHeight="true" spans="1:4">
      <c r="A15" s="105" t="s">
        <v>1580</v>
      </c>
      <c r="B15" s="91"/>
      <c r="C15" s="91"/>
      <c r="D15" s="50" t="str">
        <f t="shared" si="0"/>
        <v/>
      </c>
    </row>
    <row r="16" s="94" customFormat="true" ht="17.1" customHeight="true" spans="1:4">
      <c r="A16" s="105" t="s">
        <v>1582</v>
      </c>
      <c r="B16" s="91">
        <f>SUM(B17:B18)</f>
        <v>1303</v>
      </c>
      <c r="C16" s="91">
        <v>2192</v>
      </c>
      <c r="D16" s="50">
        <f t="shared" si="0"/>
        <v>68.2</v>
      </c>
    </row>
    <row r="17" s="94" customFormat="true" ht="17.1" customHeight="true" spans="1:4">
      <c r="A17" s="106" t="s">
        <v>1583</v>
      </c>
      <c r="B17" s="91">
        <v>819</v>
      </c>
      <c r="C17" s="58">
        <v>679</v>
      </c>
      <c r="D17" s="50">
        <f t="shared" si="0"/>
        <v>-17.1</v>
      </c>
    </row>
    <row r="18" s="75" customFormat="true" ht="30" customHeight="true" spans="1:16384">
      <c r="A18" s="106" t="s">
        <v>1584</v>
      </c>
      <c r="B18" s="91">
        <v>484</v>
      </c>
      <c r="C18" s="58">
        <v>1513</v>
      </c>
      <c r="D18" s="50">
        <f t="shared" si="0"/>
        <v>212.6</v>
      </c>
      <c r="XEU18"/>
      <c r="XEV18"/>
      <c r="XEW18"/>
      <c r="XEX18"/>
      <c r="XEY18"/>
      <c r="XEZ18"/>
      <c r="XFA18"/>
      <c r="XFB18"/>
      <c r="XFC18"/>
      <c r="XFD18"/>
    </row>
    <row r="19" s="75" customFormat="true" ht="17.1" customHeight="true" spans="1:16384">
      <c r="A19" s="107" t="s">
        <v>1634</v>
      </c>
      <c r="B19" s="89">
        <f>SUM(B4:B7,B13:B16)</f>
        <v>27924</v>
      </c>
      <c r="C19" s="89">
        <v>25033</v>
      </c>
      <c r="D19" s="47">
        <f t="shared" si="0"/>
        <v>-10.4</v>
      </c>
      <c r="XEU19"/>
      <c r="XEV19"/>
      <c r="XEW19"/>
      <c r="XEX19"/>
      <c r="XEY19"/>
      <c r="XEZ19"/>
      <c r="XFA19"/>
      <c r="XFB19"/>
      <c r="XFC19"/>
      <c r="XFD19"/>
    </row>
    <row r="20" s="75" customFormat="true" ht="17.1" customHeight="true" spans="1:16384">
      <c r="A20" s="108" t="s">
        <v>83</v>
      </c>
      <c r="B20" s="89">
        <f>SUM(B21:B24)</f>
        <v>41219</v>
      </c>
      <c r="C20" s="89">
        <v>80680</v>
      </c>
      <c r="D20" s="47">
        <f t="shared" si="0"/>
        <v>95.7</v>
      </c>
      <c r="XEU20"/>
      <c r="XEV20"/>
      <c r="XEW20"/>
      <c r="XEX20"/>
      <c r="XEY20"/>
      <c r="XEZ20"/>
      <c r="XFA20"/>
      <c r="XFB20"/>
      <c r="XFC20"/>
      <c r="XFD20"/>
    </row>
    <row r="21" s="75" customFormat="true" ht="17.1" customHeight="true" spans="1:16384">
      <c r="A21" s="109" t="s">
        <v>1636</v>
      </c>
      <c r="B21" s="91">
        <v>4466</v>
      </c>
      <c r="C21" s="91">
        <v>4144</v>
      </c>
      <c r="D21" s="50">
        <f t="shared" si="0"/>
        <v>-7.2</v>
      </c>
      <c r="XEU21"/>
      <c r="XEV21"/>
      <c r="XEW21"/>
      <c r="XEX21"/>
      <c r="XEY21"/>
      <c r="XEZ21"/>
      <c r="XFA21"/>
      <c r="XFB21"/>
      <c r="XFC21"/>
      <c r="XFD21"/>
    </row>
    <row r="22" s="75" customFormat="true" ht="17.1" customHeight="true" spans="1:16384">
      <c r="A22" s="109" t="s">
        <v>1638</v>
      </c>
      <c r="B22" s="91"/>
      <c r="C22" s="91"/>
      <c r="D22" s="50" t="str">
        <f t="shared" si="0"/>
        <v/>
      </c>
      <c r="XEU22"/>
      <c r="XEV22"/>
      <c r="XEW22"/>
      <c r="XEX22"/>
      <c r="XEY22"/>
      <c r="XEZ22"/>
      <c r="XFA22"/>
      <c r="XFB22"/>
      <c r="XFC22"/>
      <c r="XFD22"/>
    </row>
    <row r="23" s="75" customFormat="true" ht="17.1" customHeight="true" spans="1:16384">
      <c r="A23" s="109" t="s">
        <v>1640</v>
      </c>
      <c r="B23" s="91">
        <v>8437</v>
      </c>
      <c r="C23" s="91">
        <v>24275</v>
      </c>
      <c r="D23" s="50">
        <f t="shared" si="0"/>
        <v>187.7</v>
      </c>
      <c r="XEU23"/>
      <c r="XEV23"/>
      <c r="XEW23"/>
      <c r="XEX23"/>
      <c r="XEY23"/>
      <c r="XEZ23"/>
      <c r="XFA23"/>
      <c r="XFB23"/>
      <c r="XFC23"/>
      <c r="XFD23"/>
    </row>
    <row r="24" s="75" customFormat="true" ht="17.1" customHeight="true" spans="1:16384">
      <c r="A24" s="109" t="s">
        <v>1642</v>
      </c>
      <c r="B24" s="91">
        <v>28316</v>
      </c>
      <c r="C24" s="91">
        <v>52261</v>
      </c>
      <c r="D24" s="50">
        <f t="shared" si="0"/>
        <v>84.6</v>
      </c>
      <c r="XEU24"/>
      <c r="XEV24"/>
      <c r="XEW24"/>
      <c r="XEX24"/>
      <c r="XEY24"/>
      <c r="XEZ24"/>
      <c r="XFA24"/>
      <c r="XFB24"/>
      <c r="XFC24"/>
      <c r="XFD24"/>
    </row>
    <row r="25" s="75" customFormat="true" ht="17.1" customHeight="true" spans="1:16384">
      <c r="A25" s="110"/>
      <c r="B25" s="91"/>
      <c r="C25" s="91"/>
      <c r="D25" s="111"/>
      <c r="XEU25"/>
      <c r="XEV25"/>
      <c r="XEW25"/>
      <c r="XEX25"/>
      <c r="XEY25"/>
      <c r="XEZ25"/>
      <c r="XFA25"/>
      <c r="XFB25"/>
      <c r="XFC25"/>
      <c r="XFD25"/>
    </row>
    <row r="26" s="75" customFormat="true" ht="17.1" customHeight="true" spans="1:16384">
      <c r="A26" s="109"/>
      <c r="B26" s="91"/>
      <c r="C26" s="91"/>
      <c r="D26" s="50"/>
      <c r="XEU26"/>
      <c r="XEV26"/>
      <c r="XEW26"/>
      <c r="XEX26"/>
      <c r="XEY26"/>
      <c r="XEZ26"/>
      <c r="XFA26"/>
      <c r="XFB26"/>
      <c r="XFC26"/>
      <c r="XFD26"/>
    </row>
    <row r="27" s="75" customFormat="true" ht="17.1" customHeight="true" spans="1:16384">
      <c r="A27" s="107" t="s">
        <v>1646</v>
      </c>
      <c r="B27" s="89">
        <f>SUM(B19:B20)</f>
        <v>69143</v>
      </c>
      <c r="C27" s="89">
        <v>105713</v>
      </c>
      <c r="D27" s="47">
        <f>IF(B27&lt;&gt;0,ROUND(100*(C27/B27-1),1),"")</f>
        <v>52.9</v>
      </c>
      <c r="XEU27"/>
      <c r="XEV27"/>
      <c r="XEW27"/>
      <c r="XEX27"/>
      <c r="XEY27"/>
      <c r="XEZ27"/>
      <c r="XFA27"/>
      <c r="XFB27"/>
      <c r="XFC27"/>
      <c r="XFD27"/>
    </row>
    <row r="28" s="75" customFormat="true" ht="17.1" customHeight="true" spans="1:4">
      <c r="A28" s="100" t="s">
        <v>1648</v>
      </c>
      <c r="B28" s="91">
        <f>B27-B23</f>
        <v>60706</v>
      </c>
      <c r="C28" s="91">
        <v>81438</v>
      </c>
      <c r="D28" s="47">
        <f>IF(B28&lt;&gt;0,ROUND(100*(C28/B28-1),1),"")</f>
        <v>34.2</v>
      </c>
    </row>
  </sheetData>
  <mergeCells count="1">
    <mergeCell ref="A1:D1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8"/>
  <sheetViews>
    <sheetView workbookViewId="0">
      <selection activeCell="E18" sqref="E18"/>
    </sheetView>
  </sheetViews>
  <sheetFormatPr defaultColWidth="9" defaultRowHeight="15.75"/>
  <cols>
    <col min="1" max="1" width="50.875" style="75" customWidth="true"/>
    <col min="2" max="2" width="16.5" style="75" customWidth="true"/>
    <col min="3" max="3" width="14.625" style="75" customWidth="true"/>
    <col min="4" max="4" width="11.625" style="75" customWidth="true"/>
    <col min="5" max="16374" width="9" style="75"/>
  </cols>
  <sheetData>
    <row r="1" s="75" customFormat="true" ht="30.75" customHeight="true" spans="1:16384">
      <c r="A1" s="92" t="s">
        <v>1651</v>
      </c>
      <c r="B1" s="92"/>
      <c r="C1" s="92"/>
      <c r="D1" s="92"/>
      <c r="XEU1"/>
      <c r="XEV1"/>
      <c r="XEW1"/>
      <c r="XEX1"/>
      <c r="XEY1"/>
      <c r="XEZ1"/>
      <c r="XFA1"/>
      <c r="XFB1"/>
      <c r="XFC1"/>
      <c r="XFD1"/>
    </row>
    <row r="2" s="84" customFormat="true" ht="18" customHeight="true" spans="4:4">
      <c r="D2" s="87" t="s">
        <v>24</v>
      </c>
    </row>
    <row r="3" s="85" customFormat="true" ht="39" customHeight="true" spans="1:4">
      <c r="A3" s="20" t="s">
        <v>226</v>
      </c>
      <c r="B3" s="43" t="s">
        <v>26</v>
      </c>
      <c r="C3" s="43" t="s">
        <v>28</v>
      </c>
      <c r="D3" s="44" t="s">
        <v>29</v>
      </c>
    </row>
    <row r="4" s="93" customFormat="true" ht="17.1" customHeight="true" spans="1:4">
      <c r="A4" s="60" t="s">
        <v>1559</v>
      </c>
      <c r="B4" s="32">
        <f>SUM(B5,B9)</f>
        <v>4</v>
      </c>
      <c r="C4" s="32">
        <v>6</v>
      </c>
      <c r="D4" s="50">
        <f t="shared" ref="D4:D34" si="0">IF(B4&lt;&gt;0,ROUND(100*(C4/B4-1),1),"")</f>
        <v>50</v>
      </c>
    </row>
    <row r="5" s="75" customFormat="true" ht="17.1" customHeight="true" spans="1:16384">
      <c r="A5" s="60" t="s">
        <v>1561</v>
      </c>
      <c r="B5" s="32">
        <f>SUM(B6:B8)</f>
        <v>4</v>
      </c>
      <c r="C5" s="58">
        <v>6</v>
      </c>
      <c r="D5" s="50">
        <f t="shared" si="0"/>
        <v>50</v>
      </c>
      <c r="XEU5"/>
      <c r="XEV5"/>
      <c r="XEW5"/>
      <c r="XEX5"/>
      <c r="XEY5"/>
      <c r="XEZ5"/>
      <c r="XFA5"/>
      <c r="XFB5"/>
      <c r="XFC5"/>
      <c r="XFD5"/>
    </row>
    <row r="6" s="75" customFormat="true" ht="17.1" customHeight="true" spans="1:16384">
      <c r="A6" s="60" t="s">
        <v>1563</v>
      </c>
      <c r="B6" s="91">
        <v>2</v>
      </c>
      <c r="C6" s="91"/>
      <c r="D6" s="50">
        <f t="shared" si="0"/>
        <v>-100</v>
      </c>
      <c r="XEU6"/>
      <c r="XEV6"/>
      <c r="XEW6"/>
      <c r="XEX6"/>
      <c r="XEY6"/>
      <c r="XEZ6"/>
      <c r="XFA6"/>
      <c r="XFB6"/>
      <c r="XFC6"/>
      <c r="XFD6"/>
    </row>
    <row r="7" s="75" customFormat="true" ht="17.1" customHeight="true" spans="1:16384">
      <c r="A7" s="60" t="s">
        <v>1565</v>
      </c>
      <c r="B7" s="91"/>
      <c r="C7" s="91"/>
      <c r="D7" s="50" t="str">
        <f t="shared" si="0"/>
        <v/>
      </c>
      <c r="XEU7"/>
      <c r="XEV7"/>
      <c r="XEW7"/>
      <c r="XEX7"/>
      <c r="XEY7"/>
      <c r="XEZ7"/>
      <c r="XFA7"/>
      <c r="XFB7"/>
      <c r="XFC7"/>
      <c r="XFD7"/>
    </row>
    <row r="8" s="75" customFormat="true" ht="17.1" customHeight="true" spans="1:16384">
      <c r="A8" s="60" t="s">
        <v>1567</v>
      </c>
      <c r="B8" s="91">
        <v>2</v>
      </c>
      <c r="C8" s="91">
        <v>6</v>
      </c>
      <c r="D8" s="50">
        <f t="shared" si="0"/>
        <v>200</v>
      </c>
      <c r="XEU8"/>
      <c r="XEV8"/>
      <c r="XEW8"/>
      <c r="XEX8"/>
      <c r="XEY8"/>
      <c r="XEZ8"/>
      <c r="XFA8"/>
      <c r="XFB8"/>
      <c r="XFC8"/>
      <c r="XFD8"/>
    </row>
    <row r="9" s="75" customFormat="true" ht="17.1" customHeight="true" spans="1:16384">
      <c r="A9" s="60" t="s">
        <v>1569</v>
      </c>
      <c r="B9" s="91"/>
      <c r="C9" s="91"/>
      <c r="D9" s="50" t="str">
        <f t="shared" si="0"/>
        <v/>
      </c>
      <c r="XEU9"/>
      <c r="XEV9"/>
      <c r="XEW9"/>
      <c r="XEX9"/>
      <c r="XEY9"/>
      <c r="XEZ9"/>
      <c r="XFA9"/>
      <c r="XFB9"/>
      <c r="XFC9"/>
      <c r="XFD9"/>
    </row>
    <row r="10" s="75" customFormat="true" ht="17.1" customHeight="true" spans="1:16384">
      <c r="A10" s="60" t="s">
        <v>1571</v>
      </c>
      <c r="B10" s="91"/>
      <c r="C10" s="91"/>
      <c r="D10" s="50" t="str">
        <f t="shared" si="0"/>
        <v/>
      </c>
      <c r="XEU10"/>
      <c r="XEV10"/>
      <c r="XEW10"/>
      <c r="XEX10"/>
      <c r="XEY10"/>
      <c r="XEZ10"/>
      <c r="XFA10"/>
      <c r="XFB10"/>
      <c r="XFC10"/>
      <c r="XFD10"/>
    </row>
    <row r="11" s="75" customFormat="true" ht="17.1" customHeight="true" spans="1:16384">
      <c r="A11" s="60" t="s">
        <v>1573</v>
      </c>
      <c r="B11" s="32">
        <f>SUM(B12,B15,B18)</f>
        <v>2531</v>
      </c>
      <c r="C11" s="32">
        <v>1178</v>
      </c>
      <c r="D11" s="50">
        <f t="shared" si="0"/>
        <v>-53.5</v>
      </c>
      <c r="XEU11"/>
      <c r="XEV11"/>
      <c r="XEW11"/>
      <c r="XEX11"/>
      <c r="XEY11"/>
      <c r="XEZ11"/>
      <c r="XFA11"/>
      <c r="XFB11"/>
      <c r="XFC11"/>
      <c r="XFD11"/>
    </row>
    <row r="12" s="75" customFormat="true" ht="17.1" customHeight="true" spans="1:16384">
      <c r="A12" s="60" t="s">
        <v>1575</v>
      </c>
      <c r="B12" s="32">
        <v>2475</v>
      </c>
      <c r="C12" s="58">
        <v>1176</v>
      </c>
      <c r="D12" s="50">
        <f t="shared" si="0"/>
        <v>-52.5</v>
      </c>
      <c r="XEU12"/>
      <c r="XEV12"/>
      <c r="XEW12"/>
      <c r="XEX12"/>
      <c r="XEY12"/>
      <c r="XEZ12"/>
      <c r="XFA12"/>
      <c r="XFB12"/>
      <c r="XFC12"/>
      <c r="XFD12"/>
    </row>
    <row r="13" s="75" customFormat="true" ht="17.1" customHeight="true" spans="1:16384">
      <c r="A13" s="60" t="s">
        <v>1577</v>
      </c>
      <c r="B13" s="58">
        <v>741</v>
      </c>
      <c r="C13" s="58">
        <v>741</v>
      </c>
      <c r="D13" s="50">
        <f t="shared" si="0"/>
        <v>0</v>
      </c>
      <c r="XEU13"/>
      <c r="XEV13"/>
      <c r="XEW13"/>
      <c r="XEX13"/>
      <c r="XEY13"/>
      <c r="XEZ13"/>
      <c r="XFA13"/>
      <c r="XFB13"/>
      <c r="XFC13"/>
      <c r="XFD13"/>
    </row>
    <row r="14" s="75" customFormat="true" ht="17.1" customHeight="true" spans="1:16384">
      <c r="A14" s="60" t="s">
        <v>1579</v>
      </c>
      <c r="B14" s="58">
        <v>1734</v>
      </c>
      <c r="C14" s="58">
        <v>435</v>
      </c>
      <c r="D14" s="50">
        <f t="shared" si="0"/>
        <v>-74.9</v>
      </c>
      <c r="XEU14"/>
      <c r="XEV14"/>
      <c r="XEW14"/>
      <c r="XEX14"/>
      <c r="XEY14"/>
      <c r="XEZ14"/>
      <c r="XFA14"/>
      <c r="XFB14"/>
      <c r="XFC14"/>
      <c r="XFD14"/>
    </row>
    <row r="15" customFormat="true" ht="17.1" customHeight="true" spans="1:4">
      <c r="A15" s="60" t="s">
        <v>1581</v>
      </c>
      <c r="B15" s="32">
        <f>SUM(B16:B17)</f>
        <v>56</v>
      </c>
      <c r="C15" s="32">
        <v>2</v>
      </c>
      <c r="D15" s="50">
        <f t="shared" si="0"/>
        <v>-96.4</v>
      </c>
    </row>
    <row r="16" s="94" customFormat="true" ht="17.1" customHeight="true" spans="1:4">
      <c r="A16" s="60" t="s">
        <v>1577</v>
      </c>
      <c r="B16" s="91"/>
      <c r="C16" s="91"/>
      <c r="D16" s="50" t="str">
        <f t="shared" si="0"/>
        <v/>
      </c>
    </row>
    <row r="17" s="94" customFormat="true" ht="17.1" customHeight="true" spans="1:4">
      <c r="A17" s="60" t="s">
        <v>1579</v>
      </c>
      <c r="B17" s="32">
        <v>56</v>
      </c>
      <c r="C17" s="32"/>
      <c r="D17" s="50">
        <f t="shared" si="0"/>
        <v>-100</v>
      </c>
    </row>
    <row r="18" s="75" customFormat="true" ht="30" customHeight="true" spans="1:16384">
      <c r="A18" s="60" t="s">
        <v>1585</v>
      </c>
      <c r="B18" s="32"/>
      <c r="C18" s="32"/>
      <c r="D18" s="95" t="str">
        <f t="shared" si="0"/>
        <v/>
      </c>
      <c r="XEU18"/>
      <c r="XEV18"/>
      <c r="XEW18"/>
      <c r="XEX18"/>
      <c r="XEY18"/>
      <c r="XEZ18"/>
      <c r="XFA18"/>
      <c r="XFB18"/>
      <c r="XFC18"/>
      <c r="XFD18"/>
    </row>
    <row r="19" s="75" customFormat="true" ht="17.1" customHeight="true" spans="1:4">
      <c r="A19" s="60" t="s">
        <v>1579</v>
      </c>
      <c r="B19" s="91"/>
      <c r="C19" s="91"/>
      <c r="D19" s="50" t="str">
        <f t="shared" si="0"/>
        <v/>
      </c>
    </row>
    <row r="20" s="75" customFormat="true" ht="17.1" customHeight="true" spans="1:4">
      <c r="A20" s="60" t="s">
        <v>1586</v>
      </c>
      <c r="B20" s="32">
        <f>SUM(B21,B32,B34,B36,B40,B42)</f>
        <v>27434</v>
      </c>
      <c r="C20" s="32">
        <v>20747</v>
      </c>
      <c r="D20" s="50">
        <f t="shared" si="0"/>
        <v>-24.4</v>
      </c>
    </row>
    <row r="21" s="75" customFormat="true" ht="17.1" customHeight="true" spans="1:16384">
      <c r="A21" s="60" t="s">
        <v>1587</v>
      </c>
      <c r="B21" s="32">
        <v>26661</v>
      </c>
      <c r="C21" s="58">
        <v>11678</v>
      </c>
      <c r="D21" s="50">
        <f t="shared" si="0"/>
        <v>-56.2</v>
      </c>
      <c r="XEU21"/>
      <c r="XEV21"/>
      <c r="XEW21"/>
      <c r="XEX21"/>
      <c r="XEY21"/>
      <c r="XEZ21"/>
      <c r="XFA21"/>
      <c r="XFB21"/>
      <c r="XFC21"/>
      <c r="XFD21"/>
    </row>
    <row r="22" s="75" customFormat="true" ht="17.1" customHeight="true" spans="1:16384">
      <c r="A22" s="60" t="s">
        <v>1588</v>
      </c>
      <c r="B22" s="58">
        <v>19590</v>
      </c>
      <c r="C22" s="58">
        <v>4001</v>
      </c>
      <c r="D22" s="50">
        <f t="shared" si="0"/>
        <v>-79.6</v>
      </c>
      <c r="XEU22"/>
      <c r="XEV22"/>
      <c r="XEW22"/>
      <c r="XEX22"/>
      <c r="XEY22"/>
      <c r="XEZ22"/>
      <c r="XFA22"/>
      <c r="XFB22"/>
      <c r="XFC22"/>
      <c r="XFD22"/>
    </row>
    <row r="23" s="75" customFormat="true" ht="17.1" customHeight="true" spans="1:16384">
      <c r="A23" s="60" t="s">
        <v>1589</v>
      </c>
      <c r="B23" s="58">
        <v>239</v>
      </c>
      <c r="C23" s="58">
        <v>40</v>
      </c>
      <c r="D23" s="50">
        <f t="shared" si="0"/>
        <v>-83.3</v>
      </c>
      <c r="XEU23"/>
      <c r="XEV23"/>
      <c r="XEW23"/>
      <c r="XEX23"/>
      <c r="XEY23"/>
      <c r="XEZ23"/>
      <c r="XFA23"/>
      <c r="XFB23"/>
      <c r="XFC23"/>
      <c r="XFD23"/>
    </row>
    <row r="24" s="75" customFormat="true" ht="17.1" customHeight="true" spans="1:16384">
      <c r="A24" s="60" t="s">
        <v>1590</v>
      </c>
      <c r="B24" s="58">
        <v>209</v>
      </c>
      <c r="C24" s="32"/>
      <c r="D24" s="50">
        <f t="shared" si="0"/>
        <v>-100</v>
      </c>
      <c r="XEU24"/>
      <c r="XEV24"/>
      <c r="XEW24"/>
      <c r="XEX24"/>
      <c r="XEY24"/>
      <c r="XEZ24"/>
      <c r="XFA24"/>
      <c r="XFB24"/>
      <c r="XFC24"/>
      <c r="XFD24"/>
    </row>
    <row r="25" s="75" customFormat="true" ht="17.1" customHeight="true" spans="1:16384">
      <c r="A25" s="60" t="s">
        <v>1591</v>
      </c>
      <c r="B25" s="58">
        <v>562</v>
      </c>
      <c r="C25" s="58">
        <v>681</v>
      </c>
      <c r="D25" s="50">
        <f t="shared" si="0"/>
        <v>21.2</v>
      </c>
      <c r="XEU25"/>
      <c r="XEV25"/>
      <c r="XEW25"/>
      <c r="XEX25"/>
      <c r="XEY25"/>
      <c r="XEZ25"/>
      <c r="XFA25"/>
      <c r="XFB25"/>
      <c r="XFC25"/>
      <c r="XFD25"/>
    </row>
    <row r="26" s="75" customFormat="true" ht="17.1" customHeight="true" spans="1:16384">
      <c r="A26" s="60" t="s">
        <v>1592</v>
      </c>
      <c r="B26" s="58">
        <v>646</v>
      </c>
      <c r="C26" s="58">
        <v>1107</v>
      </c>
      <c r="D26" s="50">
        <f t="shared" si="0"/>
        <v>71.4</v>
      </c>
      <c r="XEU26"/>
      <c r="XEV26"/>
      <c r="XEW26"/>
      <c r="XEX26"/>
      <c r="XEY26"/>
      <c r="XEZ26"/>
      <c r="XFA26"/>
      <c r="XFB26"/>
      <c r="XFC26"/>
      <c r="XFD26"/>
    </row>
    <row r="27" s="75" customFormat="true" ht="17.1" customHeight="true" spans="1:16384">
      <c r="A27" s="60" t="s">
        <v>1593</v>
      </c>
      <c r="B27" s="91"/>
      <c r="C27" s="91"/>
      <c r="D27" s="50" t="str">
        <f t="shared" si="0"/>
        <v/>
      </c>
      <c r="XEU27"/>
      <c r="XEV27"/>
      <c r="XEW27"/>
      <c r="XEX27"/>
      <c r="XEY27"/>
      <c r="XEZ27"/>
      <c r="XFA27"/>
      <c r="XFB27"/>
      <c r="XFC27"/>
      <c r="XFD27"/>
    </row>
    <row r="28" s="75" customFormat="true" ht="17.1" customHeight="true" spans="1:16384">
      <c r="A28" s="96" t="s">
        <v>1652</v>
      </c>
      <c r="B28" s="91"/>
      <c r="C28" s="58">
        <v>127</v>
      </c>
      <c r="D28" s="50" t="str">
        <f t="shared" si="0"/>
        <v/>
      </c>
      <c r="XEU28"/>
      <c r="XEV28"/>
      <c r="XEW28"/>
      <c r="XEX28"/>
      <c r="XEY28"/>
      <c r="XEZ28"/>
      <c r="XFA28"/>
      <c r="XFB28"/>
      <c r="XFC28"/>
      <c r="XFD28"/>
    </row>
    <row r="29" s="75" customFormat="true" ht="17.1" customHeight="true" spans="1:16384">
      <c r="A29" s="96" t="s">
        <v>1653</v>
      </c>
      <c r="B29" s="91"/>
      <c r="C29" s="58">
        <v>119</v>
      </c>
      <c r="D29" s="50" t="str">
        <f t="shared" si="0"/>
        <v/>
      </c>
      <c r="XEU29"/>
      <c r="XEV29"/>
      <c r="XEW29"/>
      <c r="XEX29"/>
      <c r="XEY29"/>
      <c r="XEZ29"/>
      <c r="XFA29"/>
      <c r="XFB29"/>
      <c r="XFC29"/>
      <c r="XFD29"/>
    </row>
    <row r="30" s="75" customFormat="true" ht="17.1" customHeight="true" spans="1:16384">
      <c r="A30" s="96" t="s">
        <v>1654</v>
      </c>
      <c r="B30" s="91"/>
      <c r="C30" s="58">
        <v>727</v>
      </c>
      <c r="D30" s="50" t="str">
        <f t="shared" si="0"/>
        <v/>
      </c>
      <c r="XEU30"/>
      <c r="XEV30"/>
      <c r="XEW30"/>
      <c r="XEX30"/>
      <c r="XEY30"/>
      <c r="XEZ30"/>
      <c r="XFA30"/>
      <c r="XFB30"/>
      <c r="XFC30"/>
      <c r="XFD30"/>
    </row>
    <row r="31" s="75" customFormat="true" ht="17.1" customHeight="true" spans="1:16384">
      <c r="A31" s="60" t="s">
        <v>1594</v>
      </c>
      <c r="B31" s="58">
        <v>5415</v>
      </c>
      <c r="C31" s="58">
        <v>4876</v>
      </c>
      <c r="D31" s="50">
        <f t="shared" si="0"/>
        <v>-10</v>
      </c>
      <c r="XEU31"/>
      <c r="XEV31"/>
      <c r="XEW31"/>
      <c r="XEX31"/>
      <c r="XEY31"/>
      <c r="XEZ31"/>
      <c r="XFA31"/>
      <c r="XFB31"/>
      <c r="XFC31"/>
      <c r="XFD31"/>
    </row>
    <row r="32" s="75" customFormat="true" ht="17.1" customHeight="true" spans="1:16384">
      <c r="A32" s="60" t="s">
        <v>1595</v>
      </c>
      <c r="B32" s="91"/>
      <c r="C32" s="91"/>
      <c r="D32" s="50" t="str">
        <f t="shared" si="0"/>
        <v/>
      </c>
      <c r="XEU32"/>
      <c r="XEV32"/>
      <c r="XEW32"/>
      <c r="XEX32"/>
      <c r="XEY32"/>
      <c r="XEZ32"/>
      <c r="XFA32"/>
      <c r="XFB32"/>
      <c r="XFC32"/>
      <c r="XFD32"/>
    </row>
    <row r="33" s="75" customFormat="true" ht="17.1" customHeight="true" spans="1:16384">
      <c r="A33" s="60" t="s">
        <v>1589</v>
      </c>
      <c r="B33" s="91"/>
      <c r="C33" s="91"/>
      <c r="D33" s="50" t="str">
        <f t="shared" si="0"/>
        <v/>
      </c>
      <c r="XEU33"/>
      <c r="XEV33"/>
      <c r="XEW33"/>
      <c r="XEX33"/>
      <c r="XEY33"/>
      <c r="XEZ33"/>
      <c r="XFA33"/>
      <c r="XFB33"/>
      <c r="XFC33"/>
      <c r="XFD33"/>
    </row>
    <row r="34" s="75" customFormat="true" ht="17.1" customHeight="true" spans="1:16384">
      <c r="A34" s="60" t="s">
        <v>1596</v>
      </c>
      <c r="B34" s="91">
        <v>2</v>
      </c>
      <c r="C34" s="91"/>
      <c r="D34" s="50">
        <f t="shared" si="0"/>
        <v>-100</v>
      </c>
      <c r="XEU34"/>
      <c r="XEV34"/>
      <c r="XEW34"/>
      <c r="XEX34"/>
      <c r="XEY34"/>
      <c r="XEZ34"/>
      <c r="XFA34"/>
      <c r="XFB34"/>
      <c r="XFC34"/>
      <c r="XFD34"/>
    </row>
    <row r="35" s="75" customFormat="true" ht="17.1" customHeight="true" spans="1:16384">
      <c r="A35" s="60" t="s">
        <v>1655</v>
      </c>
      <c r="B35" s="91">
        <v>2</v>
      </c>
      <c r="C35" s="91"/>
      <c r="D35" s="50"/>
      <c r="XEU35"/>
      <c r="XEV35"/>
      <c r="XEW35"/>
      <c r="XEX35"/>
      <c r="XEY35"/>
      <c r="XEZ35"/>
      <c r="XFA35"/>
      <c r="XFB35"/>
      <c r="XFC35"/>
      <c r="XFD35"/>
    </row>
    <row r="36" s="75" customFormat="true" ht="17.1" customHeight="true" spans="1:16384">
      <c r="A36" s="60" t="s">
        <v>1597</v>
      </c>
      <c r="B36" s="91"/>
      <c r="C36" s="58">
        <v>86</v>
      </c>
      <c r="D36" s="50"/>
      <c r="XEU36"/>
      <c r="XEV36"/>
      <c r="XEW36"/>
      <c r="XEX36"/>
      <c r="XEY36"/>
      <c r="XEZ36"/>
      <c r="XFA36"/>
      <c r="XFB36"/>
      <c r="XFC36"/>
      <c r="XFD36"/>
    </row>
    <row r="37" s="75" customFormat="true" ht="17.1" customHeight="true" spans="1:16384">
      <c r="A37" s="60" t="s">
        <v>1598</v>
      </c>
      <c r="B37" s="91"/>
      <c r="C37" s="58">
        <v>29</v>
      </c>
      <c r="D37" s="50"/>
      <c r="XEU37"/>
      <c r="XEV37"/>
      <c r="XEW37"/>
      <c r="XEX37"/>
      <c r="XEY37"/>
      <c r="XEZ37"/>
      <c r="XFA37"/>
      <c r="XFB37"/>
      <c r="XFC37"/>
      <c r="XFD37"/>
    </row>
    <row r="38" s="75" customFormat="true" ht="17.1" customHeight="true" spans="1:16384">
      <c r="A38" s="60" t="s">
        <v>1599</v>
      </c>
      <c r="B38" s="91"/>
      <c r="C38" s="58">
        <v>57</v>
      </c>
      <c r="D38" s="50"/>
      <c r="XEU38"/>
      <c r="XEV38"/>
      <c r="XEW38"/>
      <c r="XEX38"/>
      <c r="XEY38"/>
      <c r="XEZ38"/>
      <c r="XFA38"/>
      <c r="XFB38"/>
      <c r="XFC38"/>
      <c r="XFD38"/>
    </row>
    <row r="39" s="75" customFormat="true" ht="17.1" customHeight="true" spans="1:16384">
      <c r="A39" s="60" t="s">
        <v>1600</v>
      </c>
      <c r="B39" s="91"/>
      <c r="C39" s="91"/>
      <c r="D39" s="50" t="str">
        <f t="shared" ref="D39:D43" si="1">IF(B39&lt;&gt;0,ROUND(100*(C39/B39-1),1),"")</f>
        <v/>
      </c>
      <c r="XEU39"/>
      <c r="XEV39"/>
      <c r="XEW39"/>
      <c r="XEX39"/>
      <c r="XEY39"/>
      <c r="XEZ39"/>
      <c r="XFA39"/>
      <c r="XFB39"/>
      <c r="XFC39"/>
      <c r="XFD39"/>
    </row>
    <row r="40" s="75" customFormat="true" ht="17.1" customHeight="true" spans="1:16384">
      <c r="A40" s="60" t="s">
        <v>1601</v>
      </c>
      <c r="B40" s="32">
        <f>SUM(B41)</f>
        <v>771</v>
      </c>
      <c r="C40" s="58">
        <v>862</v>
      </c>
      <c r="D40" s="50">
        <f t="shared" si="1"/>
        <v>11.8</v>
      </c>
      <c r="XEU40"/>
      <c r="XEV40"/>
      <c r="XEW40"/>
      <c r="XEX40"/>
      <c r="XEY40"/>
      <c r="XEZ40"/>
      <c r="XFA40"/>
      <c r="XFB40"/>
      <c r="XFC40"/>
      <c r="XFD40"/>
    </row>
    <row r="41" s="75" customFormat="true" ht="17.1" customHeight="true" spans="1:16384">
      <c r="A41" s="60" t="s">
        <v>1602</v>
      </c>
      <c r="B41" s="91">
        <v>771</v>
      </c>
      <c r="C41" s="91">
        <v>862</v>
      </c>
      <c r="D41" s="50">
        <f t="shared" si="1"/>
        <v>11.8</v>
      </c>
      <c r="XEU41"/>
      <c r="XEV41"/>
      <c r="XEW41"/>
      <c r="XEX41"/>
      <c r="XEY41"/>
      <c r="XEZ41"/>
      <c r="XFA41"/>
      <c r="XFB41"/>
      <c r="XFC41"/>
      <c r="XFD41"/>
    </row>
    <row r="42" s="75" customFormat="true" ht="17.1" customHeight="true" spans="1:16384">
      <c r="A42" s="60" t="s">
        <v>1603</v>
      </c>
      <c r="B42" s="91"/>
      <c r="C42" s="91"/>
      <c r="D42" s="50" t="str">
        <f t="shared" si="1"/>
        <v/>
      </c>
      <c r="XEU42"/>
      <c r="XEV42"/>
      <c r="XEW42"/>
      <c r="XEX42"/>
      <c r="XEY42"/>
      <c r="XEZ42"/>
      <c r="XFA42"/>
      <c r="XFB42"/>
      <c r="XFC42"/>
      <c r="XFD42"/>
    </row>
    <row r="43" s="75" customFormat="true" ht="17.1" customHeight="true" spans="1:16384">
      <c r="A43" s="60" t="s">
        <v>1604</v>
      </c>
      <c r="B43" s="91"/>
      <c r="C43" s="91"/>
      <c r="D43" s="50" t="str">
        <f t="shared" si="1"/>
        <v/>
      </c>
      <c r="XEU43"/>
      <c r="XEV43"/>
      <c r="XEW43"/>
      <c r="XEX43"/>
      <c r="XEY43"/>
      <c r="XEZ43"/>
      <c r="XFA43"/>
      <c r="XFB43"/>
      <c r="XFC43"/>
      <c r="XFD43"/>
    </row>
    <row r="44" s="75" customFormat="true" ht="17.1" customHeight="true" spans="1:16384">
      <c r="A44" s="60" t="s">
        <v>1656</v>
      </c>
      <c r="B44" s="91"/>
      <c r="C44" s="91">
        <v>8121</v>
      </c>
      <c r="D44" s="50"/>
      <c r="XEU44"/>
      <c r="XEV44"/>
      <c r="XEW44"/>
      <c r="XEX44"/>
      <c r="XEY44"/>
      <c r="XEZ44"/>
      <c r="XFA44"/>
      <c r="XFB44"/>
      <c r="XFC44"/>
      <c r="XFD44"/>
    </row>
    <row r="45" s="75" customFormat="true" ht="17.1" customHeight="true" spans="1:16384">
      <c r="A45" s="60" t="s">
        <v>1657</v>
      </c>
      <c r="B45" s="91"/>
      <c r="C45" s="91">
        <v>8121</v>
      </c>
      <c r="D45" s="50"/>
      <c r="XEU45"/>
      <c r="XEV45"/>
      <c r="XEW45"/>
      <c r="XEX45"/>
      <c r="XEY45"/>
      <c r="XEZ45"/>
      <c r="XFA45"/>
      <c r="XFB45"/>
      <c r="XFC45"/>
      <c r="XFD45"/>
    </row>
    <row r="46" s="75" customFormat="true" ht="17.1" customHeight="true" spans="1:16384">
      <c r="A46" s="60" t="s">
        <v>1605</v>
      </c>
      <c r="B46" s="32">
        <f>SUM(B47,B49)</f>
        <v>185</v>
      </c>
      <c r="C46" s="32">
        <v>42</v>
      </c>
      <c r="D46" s="50">
        <f t="shared" ref="D46:D88" si="2">IF(B46&lt;&gt;0,ROUND(100*(C46/B46-1),1),"")</f>
        <v>-77.3</v>
      </c>
      <c r="XEU46"/>
      <c r="XEV46"/>
      <c r="XEW46"/>
      <c r="XEX46"/>
      <c r="XEY46"/>
      <c r="XEZ46"/>
      <c r="XFA46"/>
      <c r="XFB46"/>
      <c r="XFC46"/>
      <c r="XFD46"/>
    </row>
    <row r="47" s="75" customFormat="true" ht="17.1" customHeight="true" spans="1:16384">
      <c r="A47" s="60" t="s">
        <v>1606</v>
      </c>
      <c r="B47" s="32">
        <v>185</v>
      </c>
      <c r="C47" s="58">
        <v>42</v>
      </c>
      <c r="D47" s="50">
        <f t="shared" si="2"/>
        <v>-77.3</v>
      </c>
      <c r="XEU47"/>
      <c r="XEV47"/>
      <c r="XEW47"/>
      <c r="XEX47"/>
      <c r="XEY47"/>
      <c r="XEZ47"/>
      <c r="XFA47"/>
      <c r="XFB47"/>
      <c r="XFC47"/>
      <c r="XFD47"/>
    </row>
    <row r="48" s="75" customFormat="true" ht="17.1" customHeight="true" spans="1:16384">
      <c r="A48" s="60" t="s">
        <v>1579</v>
      </c>
      <c r="B48" s="91">
        <v>185</v>
      </c>
      <c r="C48" s="91">
        <v>42</v>
      </c>
      <c r="D48" s="50">
        <f t="shared" si="2"/>
        <v>-77.3</v>
      </c>
      <c r="XEU48"/>
      <c r="XEV48"/>
      <c r="XEW48"/>
      <c r="XEX48"/>
      <c r="XEY48"/>
      <c r="XEZ48"/>
      <c r="XFA48"/>
      <c r="XFB48"/>
      <c r="XFC48"/>
      <c r="XFD48"/>
    </row>
    <row r="49" s="75" customFormat="true" ht="26" customHeight="true" spans="1:16384">
      <c r="A49" s="60" t="s">
        <v>1607</v>
      </c>
      <c r="B49" s="32">
        <f>SUM(B50)</f>
        <v>0</v>
      </c>
      <c r="C49" s="32">
        <v>0</v>
      </c>
      <c r="D49" s="50" t="str">
        <f t="shared" si="2"/>
        <v/>
      </c>
      <c r="XEU49"/>
      <c r="XEV49"/>
      <c r="XEW49"/>
      <c r="XEX49"/>
      <c r="XEY49"/>
      <c r="XEZ49"/>
      <c r="XFA49"/>
      <c r="XFB49"/>
      <c r="XFC49"/>
      <c r="XFD49"/>
    </row>
    <row r="50" s="75" customFormat="true" ht="17.1" customHeight="true" spans="1:16384">
      <c r="A50" s="60" t="s">
        <v>1608</v>
      </c>
      <c r="B50" s="91"/>
      <c r="C50" s="91"/>
      <c r="D50" s="50" t="str">
        <f t="shared" si="2"/>
        <v/>
      </c>
      <c r="XEU50"/>
      <c r="XEV50"/>
      <c r="XEW50"/>
      <c r="XEX50"/>
      <c r="XEY50"/>
      <c r="XEZ50"/>
      <c r="XFA50"/>
      <c r="XFB50"/>
      <c r="XFC50"/>
      <c r="XFD50"/>
    </row>
    <row r="51" s="75" customFormat="true" ht="17.1" customHeight="true" spans="1:16384">
      <c r="A51" s="97" t="s">
        <v>1609</v>
      </c>
      <c r="B51" s="32">
        <f>SUM(B52,B54)</f>
        <v>10280</v>
      </c>
      <c r="C51" s="58">
        <v>34944</v>
      </c>
      <c r="D51" s="50">
        <f t="shared" si="2"/>
        <v>239.9</v>
      </c>
      <c r="XEU51"/>
      <c r="XEV51"/>
      <c r="XEW51"/>
      <c r="XEX51"/>
      <c r="XEY51"/>
      <c r="XEZ51"/>
      <c r="XFA51"/>
      <c r="XFB51"/>
      <c r="XFC51"/>
      <c r="XFD51"/>
    </row>
    <row r="52" s="75" customFormat="true" ht="17.1" customHeight="true" spans="1:16384">
      <c r="A52" s="97" t="s">
        <v>1610</v>
      </c>
      <c r="B52" s="32">
        <v>9929</v>
      </c>
      <c r="C52" s="58">
        <v>34025</v>
      </c>
      <c r="D52" s="50">
        <f t="shared" si="2"/>
        <v>242.7</v>
      </c>
      <c r="XEU52"/>
      <c r="XEV52"/>
      <c r="XEW52"/>
      <c r="XEX52"/>
      <c r="XEY52"/>
      <c r="XEZ52"/>
      <c r="XFA52"/>
      <c r="XFB52"/>
      <c r="XFC52"/>
      <c r="XFD52"/>
    </row>
    <row r="53" s="75" customFormat="true" ht="26" customHeight="true" spans="1:16384">
      <c r="A53" s="97" t="s">
        <v>1611</v>
      </c>
      <c r="B53" s="91">
        <v>9929</v>
      </c>
      <c r="C53" s="58">
        <v>34025</v>
      </c>
      <c r="D53" s="50">
        <f t="shared" si="2"/>
        <v>242.7</v>
      </c>
      <c r="XEU53"/>
      <c r="XEV53"/>
      <c r="XEW53"/>
      <c r="XEX53"/>
      <c r="XEY53"/>
      <c r="XEZ53"/>
      <c r="XFA53"/>
      <c r="XFB53"/>
      <c r="XFC53"/>
      <c r="XFD53"/>
    </row>
    <row r="54" s="75" customFormat="true" ht="17.1" customHeight="true" spans="1:16384">
      <c r="A54" s="97" t="s">
        <v>1612</v>
      </c>
      <c r="B54" s="32">
        <v>351</v>
      </c>
      <c r="C54" s="58">
        <v>919</v>
      </c>
      <c r="D54" s="50">
        <f t="shared" si="2"/>
        <v>161.8</v>
      </c>
      <c r="XEU54"/>
      <c r="XEV54"/>
      <c r="XEW54"/>
      <c r="XEX54"/>
      <c r="XEY54"/>
      <c r="XEZ54"/>
      <c r="XFA54"/>
      <c r="XFB54"/>
      <c r="XFC54"/>
      <c r="XFD54"/>
    </row>
    <row r="55" s="75" customFormat="true" ht="17.1" customHeight="true" spans="1:16384">
      <c r="A55" s="97" t="s">
        <v>1613</v>
      </c>
      <c r="B55" s="58">
        <v>114</v>
      </c>
      <c r="C55" s="58">
        <v>295</v>
      </c>
      <c r="D55" s="50">
        <f t="shared" si="2"/>
        <v>158.8</v>
      </c>
      <c r="XEU55"/>
      <c r="XEV55"/>
      <c r="XEW55"/>
      <c r="XEX55"/>
      <c r="XEY55"/>
      <c r="XEZ55"/>
      <c r="XFA55"/>
      <c r="XFB55"/>
      <c r="XFC55"/>
      <c r="XFD55"/>
    </row>
    <row r="56" s="75" customFormat="true" ht="17.1" customHeight="true" spans="1:16384">
      <c r="A56" s="97" t="s">
        <v>1614</v>
      </c>
      <c r="B56" s="58">
        <v>13</v>
      </c>
      <c r="C56" s="58">
        <v>109</v>
      </c>
      <c r="D56" s="50">
        <f t="shared" si="2"/>
        <v>738.5</v>
      </c>
      <c r="XEU56"/>
      <c r="XEV56"/>
      <c r="XEW56"/>
      <c r="XEX56"/>
      <c r="XEY56"/>
      <c r="XEZ56"/>
      <c r="XFA56"/>
      <c r="XFB56"/>
      <c r="XFC56"/>
      <c r="XFD56"/>
    </row>
    <row r="57" s="75" customFormat="true" ht="17.1" customHeight="true" spans="1:16384">
      <c r="A57" s="97" t="s">
        <v>1615</v>
      </c>
      <c r="B57" s="91"/>
      <c r="C57" s="91"/>
      <c r="D57" s="50" t="str">
        <f t="shared" si="2"/>
        <v/>
      </c>
      <c r="XEU57"/>
      <c r="XEV57"/>
      <c r="XEW57"/>
      <c r="XEX57"/>
      <c r="XEY57"/>
      <c r="XEZ57"/>
      <c r="XFA57"/>
      <c r="XFB57"/>
      <c r="XFC57"/>
      <c r="XFD57"/>
    </row>
    <row r="58" s="75" customFormat="true" ht="17.1" customHeight="true" spans="1:16384">
      <c r="A58" s="97" t="s">
        <v>1616</v>
      </c>
      <c r="B58" s="91">
        <v>154</v>
      </c>
      <c r="C58" s="58">
        <v>155</v>
      </c>
      <c r="D58" s="50">
        <f t="shared" si="2"/>
        <v>0.6</v>
      </c>
      <c r="XEU58"/>
      <c r="XEV58"/>
      <c r="XEW58"/>
      <c r="XEX58"/>
      <c r="XEY58"/>
      <c r="XEZ58"/>
      <c r="XFA58"/>
      <c r="XFB58"/>
      <c r="XFC58"/>
      <c r="XFD58"/>
    </row>
    <row r="59" s="75" customFormat="true" ht="17.1" customHeight="true" spans="1:16384">
      <c r="A59" s="97" t="s">
        <v>1617</v>
      </c>
      <c r="B59" s="91"/>
      <c r="C59" s="91"/>
      <c r="D59" s="50" t="str">
        <f t="shared" si="2"/>
        <v/>
      </c>
      <c r="XEU59"/>
      <c r="XEV59"/>
      <c r="XEW59"/>
      <c r="XEX59"/>
      <c r="XEY59"/>
      <c r="XEZ59"/>
      <c r="XFA59"/>
      <c r="XFB59"/>
      <c r="XFC59"/>
      <c r="XFD59"/>
    </row>
    <row r="60" s="75" customFormat="true" ht="17.1" customHeight="true" spans="1:16384">
      <c r="A60" s="97" t="s">
        <v>1618</v>
      </c>
      <c r="B60" s="91">
        <v>70</v>
      </c>
      <c r="C60" s="91"/>
      <c r="D60" s="50">
        <f t="shared" si="2"/>
        <v>-100</v>
      </c>
      <c r="XEU60"/>
      <c r="XEV60"/>
      <c r="XEW60"/>
      <c r="XEX60"/>
      <c r="XEY60"/>
      <c r="XEZ60"/>
      <c r="XFA60"/>
      <c r="XFB60"/>
      <c r="XFC60"/>
      <c r="XFD60"/>
    </row>
    <row r="61" s="75" customFormat="true" ht="17.1" customHeight="true" spans="1:16384">
      <c r="A61" s="97" t="s">
        <v>1619</v>
      </c>
      <c r="B61" s="91"/>
      <c r="C61" s="91">
        <v>360</v>
      </c>
      <c r="D61" s="50" t="str">
        <f t="shared" si="2"/>
        <v/>
      </c>
      <c r="XEU61"/>
      <c r="XEV61"/>
      <c r="XEW61"/>
      <c r="XEX61"/>
      <c r="XEY61"/>
      <c r="XEZ61"/>
      <c r="XFA61"/>
      <c r="XFB61"/>
      <c r="XFC61"/>
      <c r="XFD61"/>
    </row>
    <row r="62" s="75" customFormat="true" ht="17.1" customHeight="true" spans="1:16384">
      <c r="A62" s="97" t="s">
        <v>1620</v>
      </c>
      <c r="B62" s="32">
        <v>1751</v>
      </c>
      <c r="C62" s="58">
        <v>2847</v>
      </c>
      <c r="D62" s="50">
        <f t="shared" si="2"/>
        <v>62.6</v>
      </c>
      <c r="XEU62"/>
      <c r="XEV62"/>
      <c r="XEW62"/>
      <c r="XEX62"/>
      <c r="XEY62"/>
      <c r="XEZ62"/>
      <c r="XFA62"/>
      <c r="XFB62"/>
      <c r="XFC62"/>
      <c r="XFD62"/>
    </row>
    <row r="63" s="75" customFormat="true" ht="17.1" customHeight="true" spans="1:16384">
      <c r="A63" s="97" t="s">
        <v>1621</v>
      </c>
      <c r="B63" s="32"/>
      <c r="C63" s="32"/>
      <c r="D63" s="50" t="str">
        <f t="shared" si="2"/>
        <v/>
      </c>
      <c r="XEU63"/>
      <c r="XEV63"/>
      <c r="XEW63"/>
      <c r="XEX63"/>
      <c r="XEY63"/>
      <c r="XEZ63"/>
      <c r="XFA63"/>
      <c r="XFB63"/>
      <c r="XFC63"/>
      <c r="XFD63"/>
    </row>
    <row r="64" s="75" customFormat="true" ht="17.1" customHeight="true" spans="1:16384">
      <c r="A64" s="97" t="s">
        <v>1622</v>
      </c>
      <c r="B64" s="58">
        <v>247</v>
      </c>
      <c r="C64" s="58">
        <v>320</v>
      </c>
      <c r="D64" s="50">
        <f t="shared" si="2"/>
        <v>29.6</v>
      </c>
      <c r="XEU64"/>
      <c r="XEV64"/>
      <c r="XEW64"/>
      <c r="XEX64"/>
      <c r="XEY64"/>
      <c r="XEZ64"/>
      <c r="XFA64"/>
      <c r="XFB64"/>
      <c r="XFC64"/>
      <c r="XFD64"/>
    </row>
    <row r="65" s="75" customFormat="true" ht="17.1" customHeight="true" spans="1:16384">
      <c r="A65" s="97" t="s">
        <v>1623</v>
      </c>
      <c r="B65" s="58">
        <v>383</v>
      </c>
      <c r="C65" s="58">
        <v>383</v>
      </c>
      <c r="D65" s="50">
        <f t="shared" si="2"/>
        <v>0</v>
      </c>
      <c r="XEU65"/>
      <c r="XEV65"/>
      <c r="XEW65"/>
      <c r="XEX65"/>
      <c r="XEY65"/>
      <c r="XEZ65"/>
      <c r="XFA65"/>
      <c r="XFB65"/>
      <c r="XFC65"/>
      <c r="XFD65"/>
    </row>
    <row r="66" s="75" customFormat="true" ht="17.1" customHeight="true" spans="1:16384">
      <c r="A66" s="97" t="s">
        <v>1624</v>
      </c>
      <c r="B66" s="58">
        <v>679</v>
      </c>
      <c r="C66" s="58">
        <v>679</v>
      </c>
      <c r="D66" s="50">
        <f t="shared" si="2"/>
        <v>0</v>
      </c>
      <c r="XEU66"/>
      <c r="XEV66"/>
      <c r="XEW66"/>
      <c r="XEX66"/>
      <c r="XEY66"/>
      <c r="XEZ66"/>
      <c r="XFA66"/>
      <c r="XFB66"/>
      <c r="XFC66"/>
      <c r="XFD66"/>
    </row>
    <row r="67" s="75" customFormat="true" ht="17.1" customHeight="true" spans="1:16384">
      <c r="A67" s="97" t="s">
        <v>1625</v>
      </c>
      <c r="B67" s="58">
        <v>442</v>
      </c>
      <c r="C67" s="58">
        <v>1465</v>
      </c>
      <c r="D67" s="50">
        <f t="shared" si="2"/>
        <v>231.4</v>
      </c>
      <c r="XEU67"/>
      <c r="XEV67"/>
      <c r="XEW67"/>
      <c r="XEX67"/>
      <c r="XEY67"/>
      <c r="XEZ67"/>
      <c r="XFA67"/>
      <c r="XFB67"/>
      <c r="XFC67"/>
      <c r="XFD67"/>
    </row>
    <row r="68" s="75" customFormat="true" ht="17.1" customHeight="true" spans="1:16384">
      <c r="A68" s="97" t="s">
        <v>1626</v>
      </c>
      <c r="B68" s="32">
        <v>41</v>
      </c>
      <c r="C68" s="58">
        <v>66</v>
      </c>
      <c r="D68" s="50">
        <f t="shared" si="2"/>
        <v>61</v>
      </c>
      <c r="XEU68"/>
      <c r="XEV68"/>
      <c r="XEW68"/>
      <c r="XEX68"/>
      <c r="XEY68"/>
      <c r="XEZ68"/>
      <c r="XFA68"/>
      <c r="XFB68"/>
      <c r="XFC68"/>
      <c r="XFD68"/>
    </row>
    <row r="69" s="75" customFormat="true" ht="17.1" customHeight="true" spans="1:16384">
      <c r="A69" s="97" t="s">
        <v>1627</v>
      </c>
      <c r="B69" s="32"/>
      <c r="C69" s="32"/>
      <c r="D69" s="50" t="str">
        <f t="shared" si="2"/>
        <v/>
      </c>
      <c r="XEU69"/>
      <c r="XEV69"/>
      <c r="XEW69"/>
      <c r="XEX69"/>
      <c r="XEY69"/>
      <c r="XEZ69"/>
      <c r="XFA69"/>
      <c r="XFB69"/>
      <c r="XFC69"/>
      <c r="XFD69"/>
    </row>
    <row r="70" s="75" customFormat="true" ht="17.1" customHeight="true" spans="1:16384">
      <c r="A70" s="97" t="s">
        <v>1628</v>
      </c>
      <c r="B70" s="91"/>
      <c r="C70" s="58">
        <v>15</v>
      </c>
      <c r="D70" s="50" t="str">
        <f t="shared" si="2"/>
        <v/>
      </c>
      <c r="XEU70"/>
      <c r="XEV70"/>
      <c r="XEW70"/>
      <c r="XEX70"/>
      <c r="XEY70"/>
      <c r="XEZ70"/>
      <c r="XFA70"/>
      <c r="XFB70"/>
      <c r="XFC70"/>
      <c r="XFD70"/>
    </row>
    <row r="71" s="75" customFormat="true" ht="17.1" customHeight="true" spans="1:16384">
      <c r="A71" s="97" t="s">
        <v>1629</v>
      </c>
      <c r="B71" s="91"/>
      <c r="C71" s="58">
        <v>3</v>
      </c>
      <c r="D71" s="50" t="str">
        <f t="shared" si="2"/>
        <v/>
      </c>
      <c r="XEU71"/>
      <c r="XEV71"/>
      <c r="XEW71"/>
      <c r="XEX71"/>
      <c r="XEY71"/>
      <c r="XEZ71"/>
      <c r="XFA71"/>
      <c r="XFB71"/>
      <c r="XFC71"/>
      <c r="XFD71"/>
    </row>
    <row r="72" s="75" customFormat="true" ht="17.1" customHeight="true" spans="1:16384">
      <c r="A72" s="97" t="s">
        <v>1630</v>
      </c>
      <c r="B72" s="91"/>
      <c r="C72" s="91"/>
      <c r="D72" s="50" t="str">
        <f t="shared" si="2"/>
        <v/>
      </c>
      <c r="XEU72"/>
      <c r="XEV72"/>
      <c r="XEW72"/>
      <c r="XEX72"/>
      <c r="XEY72"/>
      <c r="XEZ72"/>
      <c r="XFA72"/>
      <c r="XFB72"/>
      <c r="XFC72"/>
      <c r="XFD72"/>
    </row>
    <row r="73" s="75" customFormat="true" ht="17.1" customHeight="true" spans="1:16384">
      <c r="A73" s="97" t="s">
        <v>1631</v>
      </c>
      <c r="B73" s="91">
        <v>41</v>
      </c>
      <c r="C73" s="58">
        <v>48</v>
      </c>
      <c r="D73" s="50">
        <f t="shared" si="2"/>
        <v>17.1</v>
      </c>
      <c r="XEU73"/>
      <c r="XEV73"/>
      <c r="XEW73"/>
      <c r="XEX73"/>
      <c r="XEY73"/>
      <c r="XEZ73"/>
      <c r="XFA73"/>
      <c r="XFB73"/>
      <c r="XFC73"/>
      <c r="XFD73"/>
    </row>
    <row r="74" s="75" customFormat="true" ht="17.1" customHeight="true" spans="1:16384">
      <c r="A74" s="97" t="s">
        <v>1632</v>
      </c>
      <c r="B74" s="91"/>
      <c r="C74" s="91"/>
      <c r="D74" s="50" t="str">
        <f t="shared" si="2"/>
        <v/>
      </c>
      <c r="XEU74"/>
      <c r="XEV74"/>
      <c r="XEW74"/>
      <c r="XEX74"/>
      <c r="XEY74"/>
      <c r="XEZ74"/>
      <c r="XFA74"/>
      <c r="XFB74"/>
      <c r="XFC74"/>
      <c r="XFD74"/>
    </row>
    <row r="75" s="75" customFormat="true" ht="17.1" customHeight="true" spans="1:16384">
      <c r="A75" s="98" t="s">
        <v>1633</v>
      </c>
      <c r="B75" s="91"/>
      <c r="C75" s="91"/>
      <c r="D75" s="50" t="str">
        <f t="shared" si="2"/>
        <v/>
      </c>
      <c r="XEU75"/>
      <c r="XEV75"/>
      <c r="XEW75"/>
      <c r="XEX75"/>
      <c r="XEY75"/>
      <c r="XEZ75"/>
      <c r="XFA75"/>
      <c r="XFB75"/>
      <c r="XFC75"/>
      <c r="XFD75"/>
    </row>
    <row r="76" s="75" customFormat="true" ht="17.1" customHeight="true" spans="1:16384">
      <c r="A76" s="99" t="s">
        <v>1635</v>
      </c>
      <c r="B76" s="89">
        <f>SUM(B4,B11,B20,B46,B51,B62,B68,B74,B75)</f>
        <v>42226</v>
      </c>
      <c r="C76" s="89">
        <f>SUM(C4,C11,C20,C46,C51,C62,C68,C74,C75)</f>
        <v>59830</v>
      </c>
      <c r="D76" s="47">
        <f t="shared" si="2"/>
        <v>41.7</v>
      </c>
      <c r="XEU76"/>
      <c r="XEV76"/>
      <c r="XEW76"/>
      <c r="XEX76"/>
      <c r="XEY76"/>
      <c r="XEZ76"/>
      <c r="XFA76"/>
      <c r="XFB76"/>
      <c r="XFC76"/>
      <c r="XFD76"/>
    </row>
    <row r="77" s="75" customFormat="true" ht="17.1" customHeight="true" spans="1:16384">
      <c r="A77" s="88" t="s">
        <v>84</v>
      </c>
      <c r="B77" s="89">
        <f>SUM(B80,B83,B85)</f>
        <v>26917</v>
      </c>
      <c r="C77" s="89">
        <v>45883</v>
      </c>
      <c r="D77" s="47">
        <f t="shared" si="2"/>
        <v>70.5</v>
      </c>
      <c r="XEU77"/>
      <c r="XEV77"/>
      <c r="XEW77"/>
      <c r="XEX77"/>
      <c r="XEY77"/>
      <c r="XEZ77"/>
      <c r="XFA77"/>
      <c r="XFB77"/>
      <c r="XFC77"/>
      <c r="XFD77"/>
    </row>
    <row r="78" s="75" customFormat="true" ht="17.1" customHeight="true" spans="1:16384">
      <c r="A78" s="90" t="s">
        <v>1637</v>
      </c>
      <c r="B78" s="91"/>
      <c r="C78" s="91"/>
      <c r="D78" s="47" t="str">
        <f t="shared" si="2"/>
        <v/>
      </c>
      <c r="XEU78"/>
      <c r="XEV78"/>
      <c r="XEW78"/>
      <c r="XEX78"/>
      <c r="XEY78"/>
      <c r="XEZ78"/>
      <c r="XFA78"/>
      <c r="XFB78"/>
      <c r="XFC78"/>
      <c r="XFD78"/>
    </row>
    <row r="79" s="75" customFormat="true" ht="17.1" customHeight="true" spans="1:16384">
      <c r="A79" s="90" t="s">
        <v>1639</v>
      </c>
      <c r="B79" s="91"/>
      <c r="C79" s="91"/>
      <c r="D79" s="47" t="str">
        <f t="shared" si="2"/>
        <v/>
      </c>
      <c r="XEU79"/>
      <c r="XEV79"/>
      <c r="XEW79"/>
      <c r="XEX79"/>
      <c r="XEY79"/>
      <c r="XEZ79"/>
      <c r="XFA79"/>
      <c r="XFB79"/>
      <c r="XFC79"/>
      <c r="XFD79"/>
    </row>
    <row r="80" s="75" customFormat="true" ht="17.1" customHeight="true" spans="1:16384">
      <c r="A80" s="90" t="s">
        <v>1641</v>
      </c>
      <c r="B80" s="91"/>
      <c r="C80" s="91">
        <v>14571</v>
      </c>
      <c r="D80" s="47" t="str">
        <f t="shared" si="2"/>
        <v/>
      </c>
      <c r="XEU80"/>
      <c r="XEV80"/>
      <c r="XEW80"/>
      <c r="XEX80"/>
      <c r="XEY80"/>
      <c r="XEZ80"/>
      <c r="XFA80"/>
      <c r="XFB80"/>
      <c r="XFC80"/>
      <c r="XFD80"/>
    </row>
    <row r="81" s="75" customFormat="true" ht="17.1" customHeight="true" spans="1:16384">
      <c r="A81" s="90" t="s">
        <v>1658</v>
      </c>
      <c r="B81" s="91"/>
      <c r="C81" s="91"/>
      <c r="D81" s="47" t="str">
        <f t="shared" si="2"/>
        <v/>
      </c>
      <c r="XEU81"/>
      <c r="XEV81"/>
      <c r="XEW81"/>
      <c r="XEX81"/>
      <c r="XEY81"/>
      <c r="XEZ81"/>
      <c r="XFA81"/>
      <c r="XFB81"/>
      <c r="XFC81"/>
      <c r="XFD81"/>
    </row>
    <row r="82" s="75" customFormat="true" ht="17.1" customHeight="true" spans="1:16384">
      <c r="A82" s="90" t="s">
        <v>1643</v>
      </c>
      <c r="B82" s="91"/>
      <c r="D82" s="47" t="str">
        <f t="shared" si="2"/>
        <v/>
      </c>
      <c r="XEU82"/>
      <c r="XEV82"/>
      <c r="XEW82"/>
      <c r="XEX82"/>
      <c r="XEY82"/>
      <c r="XEZ82"/>
      <c r="XFA82"/>
      <c r="XFB82"/>
      <c r="XFC82"/>
      <c r="XFD82"/>
    </row>
    <row r="83" s="75" customFormat="true" ht="17.1" customHeight="true" spans="1:16384">
      <c r="A83" s="90" t="s">
        <v>1644</v>
      </c>
      <c r="B83" s="32">
        <v>2642</v>
      </c>
      <c r="C83" s="32">
        <v>6783</v>
      </c>
      <c r="D83" s="50">
        <f t="shared" si="2"/>
        <v>156.7</v>
      </c>
      <c r="XEU83"/>
      <c r="XEV83"/>
      <c r="XEW83"/>
      <c r="XEX83"/>
      <c r="XEY83"/>
      <c r="XEZ83"/>
      <c r="XFA83"/>
      <c r="XFB83"/>
      <c r="XFC83"/>
      <c r="XFD83"/>
    </row>
    <row r="84" s="75" customFormat="true" ht="17.1" customHeight="true" spans="1:16384">
      <c r="A84" s="90" t="s">
        <v>1659</v>
      </c>
      <c r="B84" s="32">
        <v>2642</v>
      </c>
      <c r="C84" s="32">
        <v>6783</v>
      </c>
      <c r="D84" s="50">
        <f t="shared" si="2"/>
        <v>156.7</v>
      </c>
      <c r="XEU84"/>
      <c r="XEV84"/>
      <c r="XEW84"/>
      <c r="XEX84"/>
      <c r="XEY84"/>
      <c r="XEZ84"/>
      <c r="XFA84"/>
      <c r="XFB84"/>
      <c r="XFC84"/>
      <c r="XFD84"/>
    </row>
    <row r="85" s="75" customFormat="true" ht="17.1" customHeight="true" spans="1:16384">
      <c r="A85" s="90" t="s">
        <v>1645</v>
      </c>
      <c r="B85" s="32">
        <v>24275</v>
      </c>
      <c r="C85" s="32">
        <v>24529</v>
      </c>
      <c r="D85" s="50">
        <f t="shared" si="2"/>
        <v>1</v>
      </c>
      <c r="XEU85"/>
      <c r="XEV85"/>
      <c r="XEW85"/>
      <c r="XEX85"/>
      <c r="XEY85"/>
      <c r="XEZ85"/>
      <c r="XFA85"/>
      <c r="XFB85"/>
      <c r="XFC85"/>
      <c r="XFD85"/>
    </row>
    <row r="86" s="75" customFormat="true" ht="17.1" customHeight="true" spans="1:16384">
      <c r="A86" s="90" t="s">
        <v>1660</v>
      </c>
      <c r="B86" s="32">
        <v>24275</v>
      </c>
      <c r="C86" s="32">
        <v>24529</v>
      </c>
      <c r="D86" s="50">
        <f t="shared" si="2"/>
        <v>1</v>
      </c>
      <c r="XEU86"/>
      <c r="XEV86"/>
      <c r="XEW86"/>
      <c r="XEX86"/>
      <c r="XEY86"/>
      <c r="XEZ86"/>
      <c r="XFA86"/>
      <c r="XFB86"/>
      <c r="XFC86"/>
      <c r="XFD86"/>
    </row>
    <row r="87" s="75" customFormat="true" ht="17.1" customHeight="true" spans="1:16384">
      <c r="A87" s="99" t="s">
        <v>1647</v>
      </c>
      <c r="B87" s="89">
        <f>SUM(B76:B77)</f>
        <v>69143</v>
      </c>
      <c r="C87" s="89">
        <v>105713</v>
      </c>
      <c r="D87" s="47">
        <f t="shared" si="2"/>
        <v>52.9</v>
      </c>
      <c r="XEU87"/>
      <c r="XEV87"/>
      <c r="XEW87"/>
      <c r="XEX87"/>
      <c r="XEY87"/>
      <c r="XEZ87"/>
      <c r="XFA87"/>
      <c r="XFB87"/>
      <c r="XFC87"/>
      <c r="XFD87"/>
    </row>
    <row r="88" s="75" customFormat="true" ht="17.1" customHeight="true" spans="1:4">
      <c r="A88" s="100" t="s">
        <v>1649</v>
      </c>
      <c r="B88" s="91">
        <f>B87-B85</f>
        <v>44868</v>
      </c>
      <c r="C88" s="91">
        <v>81184</v>
      </c>
      <c r="D88" s="50">
        <f t="shared" si="2"/>
        <v>80.9</v>
      </c>
    </row>
  </sheetData>
  <mergeCells count="1">
    <mergeCell ref="A1:D1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8"/>
  <sheetViews>
    <sheetView workbookViewId="0">
      <selection activeCell="E8" sqref="E8"/>
    </sheetView>
  </sheetViews>
  <sheetFormatPr defaultColWidth="9" defaultRowHeight="15.75"/>
  <cols>
    <col min="1" max="1" width="50.875" style="75" customWidth="true"/>
    <col min="2" max="2" width="16.5" style="75" customWidth="true"/>
    <col min="3" max="3" width="14.625" style="75" customWidth="true"/>
    <col min="4" max="4" width="11.625" style="75" customWidth="true"/>
    <col min="5" max="16374" width="9" style="75"/>
  </cols>
  <sheetData>
    <row r="1" s="75" customFormat="true" ht="30.75" customHeight="true" spans="1:16384">
      <c r="A1" s="92" t="s">
        <v>1661</v>
      </c>
      <c r="B1" s="92"/>
      <c r="C1" s="92"/>
      <c r="D1" s="92"/>
      <c r="XEU1"/>
      <c r="XEV1"/>
      <c r="XEW1"/>
      <c r="XEX1"/>
      <c r="XEY1"/>
      <c r="XEZ1"/>
      <c r="XFA1"/>
      <c r="XFB1"/>
      <c r="XFC1"/>
      <c r="XFD1"/>
    </row>
    <row r="2" s="84" customFormat="true" ht="18" customHeight="true" spans="4:4">
      <c r="D2" s="87" t="s">
        <v>24</v>
      </c>
    </row>
    <row r="3" s="85" customFormat="true" ht="39" customHeight="true" spans="1:4">
      <c r="A3" s="20" t="s">
        <v>226</v>
      </c>
      <c r="B3" s="43" t="s">
        <v>26</v>
      </c>
      <c r="C3" s="43" t="s">
        <v>28</v>
      </c>
      <c r="D3" s="44" t="s">
        <v>29</v>
      </c>
    </row>
    <row r="4" s="93" customFormat="true" ht="17.1" customHeight="true" spans="1:4">
      <c r="A4" s="60" t="s">
        <v>1559</v>
      </c>
      <c r="B4" s="32">
        <f>SUM(B5,B9)</f>
        <v>4</v>
      </c>
      <c r="C4" s="32">
        <v>6</v>
      </c>
      <c r="D4" s="50">
        <f t="shared" ref="D4:D15" si="0">IF(B4&lt;&gt;0,ROUND(100*(C4/B4-1),1),"")</f>
        <v>50</v>
      </c>
    </row>
    <row r="5" s="75" customFormat="true" ht="17.1" customHeight="true" spans="1:16384">
      <c r="A5" s="60" t="s">
        <v>1561</v>
      </c>
      <c r="B5" s="32">
        <f>SUM(B6:B8)</f>
        <v>4</v>
      </c>
      <c r="C5" s="58">
        <v>6</v>
      </c>
      <c r="D5" s="50">
        <f t="shared" si="0"/>
        <v>50</v>
      </c>
      <c r="XEU5"/>
      <c r="XEV5"/>
      <c r="XEW5"/>
      <c r="XEX5"/>
      <c r="XEY5"/>
      <c r="XEZ5"/>
      <c r="XFA5"/>
      <c r="XFB5"/>
      <c r="XFC5"/>
      <c r="XFD5"/>
    </row>
    <row r="6" s="75" customFormat="true" ht="17.1" customHeight="true" spans="1:16384">
      <c r="A6" s="60" t="s">
        <v>1563</v>
      </c>
      <c r="B6" s="91">
        <v>2</v>
      </c>
      <c r="C6" s="91"/>
      <c r="D6" s="50">
        <f t="shared" si="0"/>
        <v>-100</v>
      </c>
      <c r="XEU6"/>
      <c r="XEV6"/>
      <c r="XEW6"/>
      <c r="XEX6"/>
      <c r="XEY6"/>
      <c r="XEZ6"/>
      <c r="XFA6"/>
      <c r="XFB6"/>
      <c r="XFC6"/>
      <c r="XFD6"/>
    </row>
    <row r="7" s="75" customFormat="true" ht="17.1" customHeight="true" spans="1:16384">
      <c r="A7" s="60" t="s">
        <v>1565</v>
      </c>
      <c r="B7" s="91"/>
      <c r="C7" s="91"/>
      <c r="D7" s="50" t="str">
        <f t="shared" si="0"/>
        <v/>
      </c>
      <c r="XEU7"/>
      <c r="XEV7"/>
      <c r="XEW7"/>
      <c r="XEX7"/>
      <c r="XEY7"/>
      <c r="XEZ7"/>
      <c r="XFA7"/>
      <c r="XFB7"/>
      <c r="XFC7"/>
      <c r="XFD7"/>
    </row>
    <row r="8" s="75" customFormat="true" ht="17.1" customHeight="true" spans="1:16384">
      <c r="A8" s="60" t="s">
        <v>1567</v>
      </c>
      <c r="B8" s="91">
        <v>2</v>
      </c>
      <c r="C8" s="91">
        <v>6</v>
      </c>
      <c r="D8" s="50">
        <f t="shared" si="0"/>
        <v>200</v>
      </c>
      <c r="XEU8"/>
      <c r="XEV8"/>
      <c r="XEW8"/>
      <c r="XEX8"/>
      <c r="XEY8"/>
      <c r="XEZ8"/>
      <c r="XFA8"/>
      <c r="XFB8"/>
      <c r="XFC8"/>
      <c r="XFD8"/>
    </row>
    <row r="9" s="75" customFormat="true" ht="17.1" customHeight="true" spans="1:16384">
      <c r="A9" s="60" t="s">
        <v>1569</v>
      </c>
      <c r="B9" s="91"/>
      <c r="C9" s="91"/>
      <c r="D9" s="50" t="str">
        <f t="shared" si="0"/>
        <v/>
      </c>
      <c r="XEU9"/>
      <c r="XEV9"/>
      <c r="XEW9"/>
      <c r="XEX9"/>
      <c r="XEY9"/>
      <c r="XEZ9"/>
      <c r="XFA9"/>
      <c r="XFB9"/>
      <c r="XFC9"/>
      <c r="XFD9"/>
    </row>
    <row r="10" s="75" customFormat="true" ht="17.1" customHeight="true" spans="1:16384">
      <c r="A10" s="60" t="s">
        <v>1571</v>
      </c>
      <c r="B10" s="91"/>
      <c r="C10" s="91"/>
      <c r="D10" s="50" t="str">
        <f t="shared" si="0"/>
        <v/>
      </c>
      <c r="XEU10"/>
      <c r="XEV10"/>
      <c r="XEW10"/>
      <c r="XEX10"/>
      <c r="XEY10"/>
      <c r="XEZ10"/>
      <c r="XFA10"/>
      <c r="XFB10"/>
      <c r="XFC10"/>
      <c r="XFD10"/>
    </row>
    <row r="11" s="75" customFormat="true" ht="17.1" customHeight="true" spans="1:16384">
      <c r="A11" s="60" t="s">
        <v>1573</v>
      </c>
      <c r="B11" s="32">
        <f>SUM(B12,B15,B18)</f>
        <v>2531</v>
      </c>
      <c r="C11" s="32">
        <v>1178</v>
      </c>
      <c r="D11" s="50">
        <f t="shared" si="0"/>
        <v>-53.5</v>
      </c>
      <c r="XEU11"/>
      <c r="XEV11"/>
      <c r="XEW11"/>
      <c r="XEX11"/>
      <c r="XEY11"/>
      <c r="XEZ11"/>
      <c r="XFA11"/>
      <c r="XFB11"/>
      <c r="XFC11"/>
      <c r="XFD11"/>
    </row>
    <row r="12" s="75" customFormat="true" ht="17.1" customHeight="true" spans="1:16384">
      <c r="A12" s="60" t="s">
        <v>1575</v>
      </c>
      <c r="B12" s="32">
        <v>2475</v>
      </c>
      <c r="C12" s="58">
        <v>1176</v>
      </c>
      <c r="D12" s="50">
        <f t="shared" si="0"/>
        <v>-52.5</v>
      </c>
      <c r="XEU12"/>
      <c r="XEV12"/>
      <c r="XEW12"/>
      <c r="XEX12"/>
      <c r="XEY12"/>
      <c r="XEZ12"/>
      <c r="XFA12"/>
      <c r="XFB12"/>
      <c r="XFC12"/>
      <c r="XFD12"/>
    </row>
    <row r="13" s="75" customFormat="true" ht="17.1" customHeight="true" spans="1:16384">
      <c r="A13" s="60" t="s">
        <v>1577</v>
      </c>
      <c r="B13" s="58">
        <v>741</v>
      </c>
      <c r="C13" s="58">
        <v>741</v>
      </c>
      <c r="D13" s="50">
        <f t="shared" si="0"/>
        <v>0</v>
      </c>
      <c r="XEU13"/>
      <c r="XEV13"/>
      <c r="XEW13"/>
      <c r="XEX13"/>
      <c r="XEY13"/>
      <c r="XEZ13"/>
      <c r="XFA13"/>
      <c r="XFB13"/>
      <c r="XFC13"/>
      <c r="XFD13"/>
    </row>
    <row r="14" s="75" customFormat="true" ht="17.1" customHeight="true" spans="1:16384">
      <c r="A14" s="60" t="s">
        <v>1579</v>
      </c>
      <c r="B14" s="58">
        <v>1734</v>
      </c>
      <c r="C14" s="58">
        <v>435</v>
      </c>
      <c r="D14" s="50">
        <f t="shared" si="0"/>
        <v>-74.9</v>
      </c>
      <c r="XEU14"/>
      <c r="XEV14"/>
      <c r="XEW14"/>
      <c r="XEX14"/>
      <c r="XEY14"/>
      <c r="XEZ14"/>
      <c r="XFA14"/>
      <c r="XFB14"/>
      <c r="XFC14"/>
      <c r="XFD14"/>
    </row>
    <row r="15" customFormat="true" ht="17.1" customHeight="true" spans="1:4">
      <c r="A15" s="60" t="s">
        <v>1581</v>
      </c>
      <c r="B15" s="32">
        <f>SUM(B16:B17)</f>
        <v>56</v>
      </c>
      <c r="C15" s="32">
        <v>2</v>
      </c>
      <c r="D15" s="50">
        <f t="shared" si="0"/>
        <v>-96.4</v>
      </c>
    </row>
    <row r="16" s="94" customFormat="true" ht="17.1" customHeight="true" spans="1:4">
      <c r="A16" s="60" t="s">
        <v>1577</v>
      </c>
      <c r="B16" s="91"/>
      <c r="C16" s="91"/>
      <c r="D16" s="50" t="str">
        <f t="shared" ref="D16:D21" si="1">IF(B16&lt;&gt;0,ROUND(100*(C16/B16-1),1),"")</f>
        <v/>
      </c>
    </row>
    <row r="17" s="94" customFormat="true" ht="17.1" customHeight="true" spans="1:4">
      <c r="A17" s="60" t="s">
        <v>1579</v>
      </c>
      <c r="B17" s="32">
        <v>56</v>
      </c>
      <c r="C17" s="32"/>
      <c r="D17" s="50">
        <f t="shared" si="1"/>
        <v>-100</v>
      </c>
    </row>
    <row r="18" s="75" customFormat="true" ht="30" customHeight="true" spans="1:16384">
      <c r="A18" s="60" t="s">
        <v>1585</v>
      </c>
      <c r="B18" s="32"/>
      <c r="C18" s="32"/>
      <c r="D18" s="95" t="str">
        <f t="shared" si="1"/>
        <v/>
      </c>
      <c r="XEU18"/>
      <c r="XEV18"/>
      <c r="XEW18"/>
      <c r="XEX18"/>
      <c r="XEY18"/>
      <c r="XEZ18"/>
      <c r="XFA18"/>
      <c r="XFB18"/>
      <c r="XFC18"/>
      <c r="XFD18"/>
    </row>
    <row r="19" s="75" customFormat="true" ht="17.1" customHeight="true" spans="1:4">
      <c r="A19" s="60" t="s">
        <v>1579</v>
      </c>
      <c r="B19" s="91"/>
      <c r="C19" s="91"/>
      <c r="D19" s="50" t="str">
        <f t="shared" si="1"/>
        <v/>
      </c>
    </row>
    <row r="20" s="75" customFormat="true" ht="17.1" customHeight="true" spans="1:4">
      <c r="A20" s="60" t="s">
        <v>1586</v>
      </c>
      <c r="B20" s="32">
        <f>SUM(B21,B32,B34,B36,B40,B42)</f>
        <v>27434</v>
      </c>
      <c r="C20" s="32">
        <v>20747</v>
      </c>
      <c r="D20" s="50">
        <f t="shared" si="1"/>
        <v>-24.4</v>
      </c>
    </row>
    <row r="21" s="75" customFormat="true" ht="17.1" customHeight="true" spans="1:16384">
      <c r="A21" s="60" t="s">
        <v>1587</v>
      </c>
      <c r="B21" s="32">
        <v>26661</v>
      </c>
      <c r="C21" s="58">
        <v>11678</v>
      </c>
      <c r="D21" s="50">
        <f t="shared" si="1"/>
        <v>-56.2</v>
      </c>
      <c r="XEU21"/>
      <c r="XEV21"/>
      <c r="XEW21"/>
      <c r="XEX21"/>
      <c r="XEY21"/>
      <c r="XEZ21"/>
      <c r="XFA21"/>
      <c r="XFB21"/>
      <c r="XFC21"/>
      <c r="XFD21"/>
    </row>
    <row r="22" s="75" customFormat="true" ht="17.1" customHeight="true" spans="1:16384">
      <c r="A22" s="60" t="s">
        <v>1588</v>
      </c>
      <c r="B22" s="58">
        <v>19590</v>
      </c>
      <c r="C22" s="58">
        <v>4001</v>
      </c>
      <c r="D22" s="50">
        <f t="shared" ref="D22:D31" si="2">IF(B22&lt;&gt;0,ROUND(100*(C22/B22-1),1),"")</f>
        <v>-79.6</v>
      </c>
      <c r="XEU22"/>
      <c r="XEV22"/>
      <c r="XEW22"/>
      <c r="XEX22"/>
      <c r="XEY22"/>
      <c r="XEZ22"/>
      <c r="XFA22"/>
      <c r="XFB22"/>
      <c r="XFC22"/>
      <c r="XFD22"/>
    </row>
    <row r="23" s="75" customFormat="true" ht="17.1" customHeight="true" spans="1:16384">
      <c r="A23" s="60" t="s">
        <v>1589</v>
      </c>
      <c r="B23" s="58">
        <v>239</v>
      </c>
      <c r="C23" s="58">
        <v>40</v>
      </c>
      <c r="D23" s="50">
        <f t="shared" si="2"/>
        <v>-83.3</v>
      </c>
      <c r="XEU23"/>
      <c r="XEV23"/>
      <c r="XEW23"/>
      <c r="XEX23"/>
      <c r="XEY23"/>
      <c r="XEZ23"/>
      <c r="XFA23"/>
      <c r="XFB23"/>
      <c r="XFC23"/>
      <c r="XFD23"/>
    </row>
    <row r="24" s="75" customFormat="true" ht="17.1" customHeight="true" spans="1:16384">
      <c r="A24" s="60" t="s">
        <v>1590</v>
      </c>
      <c r="B24" s="58">
        <v>209</v>
      </c>
      <c r="C24" s="32"/>
      <c r="D24" s="50">
        <f t="shared" si="2"/>
        <v>-100</v>
      </c>
      <c r="XEU24"/>
      <c r="XEV24"/>
      <c r="XEW24"/>
      <c r="XEX24"/>
      <c r="XEY24"/>
      <c r="XEZ24"/>
      <c r="XFA24"/>
      <c r="XFB24"/>
      <c r="XFC24"/>
      <c r="XFD24"/>
    </row>
    <row r="25" s="75" customFormat="true" ht="17.1" customHeight="true" spans="1:16384">
      <c r="A25" s="60" t="s">
        <v>1591</v>
      </c>
      <c r="B25" s="58">
        <v>562</v>
      </c>
      <c r="C25" s="58">
        <v>681</v>
      </c>
      <c r="D25" s="50">
        <f t="shared" si="2"/>
        <v>21.2</v>
      </c>
      <c r="XEU25"/>
      <c r="XEV25"/>
      <c r="XEW25"/>
      <c r="XEX25"/>
      <c r="XEY25"/>
      <c r="XEZ25"/>
      <c r="XFA25"/>
      <c r="XFB25"/>
      <c r="XFC25"/>
      <c r="XFD25"/>
    </row>
    <row r="26" s="75" customFormat="true" ht="17.1" customHeight="true" spans="1:16384">
      <c r="A26" s="60" t="s">
        <v>1592</v>
      </c>
      <c r="B26" s="58">
        <v>646</v>
      </c>
      <c r="C26" s="58">
        <v>1107</v>
      </c>
      <c r="D26" s="50">
        <f t="shared" si="2"/>
        <v>71.4</v>
      </c>
      <c r="XEU26"/>
      <c r="XEV26"/>
      <c r="XEW26"/>
      <c r="XEX26"/>
      <c r="XEY26"/>
      <c r="XEZ26"/>
      <c r="XFA26"/>
      <c r="XFB26"/>
      <c r="XFC26"/>
      <c r="XFD26"/>
    </row>
    <row r="27" s="75" customFormat="true" ht="17.1" customHeight="true" spans="1:16384">
      <c r="A27" s="60" t="s">
        <v>1593</v>
      </c>
      <c r="B27" s="91"/>
      <c r="C27" s="91"/>
      <c r="D27" s="50" t="str">
        <f t="shared" si="2"/>
        <v/>
      </c>
      <c r="XEU27"/>
      <c r="XEV27"/>
      <c r="XEW27"/>
      <c r="XEX27"/>
      <c r="XEY27"/>
      <c r="XEZ27"/>
      <c r="XFA27"/>
      <c r="XFB27"/>
      <c r="XFC27"/>
      <c r="XFD27"/>
    </row>
    <row r="28" s="75" customFormat="true" ht="17.1" customHeight="true" spans="1:16384">
      <c r="A28" s="96" t="s">
        <v>1652</v>
      </c>
      <c r="B28" s="91"/>
      <c r="C28" s="58">
        <v>127</v>
      </c>
      <c r="D28" s="50" t="str">
        <f t="shared" si="2"/>
        <v/>
      </c>
      <c r="XEU28"/>
      <c r="XEV28"/>
      <c r="XEW28"/>
      <c r="XEX28"/>
      <c r="XEY28"/>
      <c r="XEZ28"/>
      <c r="XFA28"/>
      <c r="XFB28"/>
      <c r="XFC28"/>
      <c r="XFD28"/>
    </row>
    <row r="29" s="75" customFormat="true" ht="17.1" customHeight="true" spans="1:16384">
      <c r="A29" s="96" t="s">
        <v>1653</v>
      </c>
      <c r="B29" s="91"/>
      <c r="C29" s="58">
        <v>119</v>
      </c>
      <c r="D29" s="50" t="str">
        <f t="shared" si="2"/>
        <v/>
      </c>
      <c r="XEU29"/>
      <c r="XEV29"/>
      <c r="XEW29"/>
      <c r="XEX29"/>
      <c r="XEY29"/>
      <c r="XEZ29"/>
      <c r="XFA29"/>
      <c r="XFB29"/>
      <c r="XFC29"/>
      <c r="XFD29"/>
    </row>
    <row r="30" s="75" customFormat="true" ht="17.1" customHeight="true" spans="1:16384">
      <c r="A30" s="96" t="s">
        <v>1654</v>
      </c>
      <c r="B30" s="91"/>
      <c r="C30" s="58">
        <v>727</v>
      </c>
      <c r="D30" s="50" t="str">
        <f t="shared" si="2"/>
        <v/>
      </c>
      <c r="XEU30"/>
      <c r="XEV30"/>
      <c r="XEW30"/>
      <c r="XEX30"/>
      <c r="XEY30"/>
      <c r="XEZ30"/>
      <c r="XFA30"/>
      <c r="XFB30"/>
      <c r="XFC30"/>
      <c r="XFD30"/>
    </row>
    <row r="31" s="75" customFormat="true" ht="17.1" customHeight="true" spans="1:16384">
      <c r="A31" s="60" t="s">
        <v>1594</v>
      </c>
      <c r="B31" s="58">
        <v>5415</v>
      </c>
      <c r="C31" s="58">
        <v>4876</v>
      </c>
      <c r="D31" s="50">
        <f t="shared" si="2"/>
        <v>-10</v>
      </c>
      <c r="XEU31"/>
      <c r="XEV31"/>
      <c r="XEW31"/>
      <c r="XEX31"/>
      <c r="XEY31"/>
      <c r="XEZ31"/>
      <c r="XFA31"/>
      <c r="XFB31"/>
      <c r="XFC31"/>
      <c r="XFD31"/>
    </row>
    <row r="32" s="75" customFormat="true" ht="17.1" customHeight="true" spans="1:16384">
      <c r="A32" s="60" t="s">
        <v>1595</v>
      </c>
      <c r="B32" s="91"/>
      <c r="C32" s="91"/>
      <c r="D32" s="50" t="str">
        <f t="shared" ref="D32:D34" si="3">IF(B32&lt;&gt;0,ROUND(100*(C32/B32-1),1),"")</f>
        <v/>
      </c>
      <c r="XEU32"/>
      <c r="XEV32"/>
      <c r="XEW32"/>
      <c r="XEX32"/>
      <c r="XEY32"/>
      <c r="XEZ32"/>
      <c r="XFA32"/>
      <c r="XFB32"/>
      <c r="XFC32"/>
      <c r="XFD32"/>
    </row>
    <row r="33" s="75" customFormat="true" ht="17.1" customHeight="true" spans="1:16384">
      <c r="A33" s="60" t="s">
        <v>1589</v>
      </c>
      <c r="B33" s="91"/>
      <c r="C33" s="91"/>
      <c r="D33" s="50" t="str">
        <f t="shared" si="3"/>
        <v/>
      </c>
      <c r="XEU33"/>
      <c r="XEV33"/>
      <c r="XEW33"/>
      <c r="XEX33"/>
      <c r="XEY33"/>
      <c r="XEZ33"/>
      <c r="XFA33"/>
      <c r="XFB33"/>
      <c r="XFC33"/>
      <c r="XFD33"/>
    </row>
    <row r="34" s="75" customFormat="true" ht="17.1" customHeight="true" spans="1:16384">
      <c r="A34" s="60" t="s">
        <v>1596</v>
      </c>
      <c r="B34" s="91">
        <v>2</v>
      </c>
      <c r="C34" s="91"/>
      <c r="D34" s="50">
        <f t="shared" si="3"/>
        <v>-100</v>
      </c>
      <c r="XEU34"/>
      <c r="XEV34"/>
      <c r="XEW34"/>
      <c r="XEX34"/>
      <c r="XEY34"/>
      <c r="XEZ34"/>
      <c r="XFA34"/>
      <c r="XFB34"/>
      <c r="XFC34"/>
      <c r="XFD34"/>
    </row>
    <row r="35" s="75" customFormat="true" ht="17.1" customHeight="true" spans="1:16384">
      <c r="A35" s="60" t="s">
        <v>1655</v>
      </c>
      <c r="B35" s="91">
        <v>2</v>
      </c>
      <c r="C35" s="91"/>
      <c r="D35" s="50"/>
      <c r="XEU35"/>
      <c r="XEV35"/>
      <c r="XEW35"/>
      <c r="XEX35"/>
      <c r="XEY35"/>
      <c r="XEZ35"/>
      <c r="XFA35"/>
      <c r="XFB35"/>
      <c r="XFC35"/>
      <c r="XFD35"/>
    </row>
    <row r="36" s="75" customFormat="true" ht="17.1" customHeight="true" spans="1:16384">
      <c r="A36" s="60" t="s">
        <v>1597</v>
      </c>
      <c r="B36" s="91"/>
      <c r="C36" s="58">
        <v>86</v>
      </c>
      <c r="D36" s="50"/>
      <c r="XEU36"/>
      <c r="XEV36"/>
      <c r="XEW36"/>
      <c r="XEX36"/>
      <c r="XEY36"/>
      <c r="XEZ36"/>
      <c r="XFA36"/>
      <c r="XFB36"/>
      <c r="XFC36"/>
      <c r="XFD36"/>
    </row>
    <row r="37" s="75" customFormat="true" ht="17.1" customHeight="true" spans="1:16384">
      <c r="A37" s="60" t="s">
        <v>1598</v>
      </c>
      <c r="B37" s="91"/>
      <c r="C37" s="58">
        <v>29</v>
      </c>
      <c r="D37" s="50"/>
      <c r="XEU37"/>
      <c r="XEV37"/>
      <c r="XEW37"/>
      <c r="XEX37"/>
      <c r="XEY37"/>
      <c r="XEZ37"/>
      <c r="XFA37"/>
      <c r="XFB37"/>
      <c r="XFC37"/>
      <c r="XFD37"/>
    </row>
    <row r="38" s="75" customFormat="true" ht="17.1" customHeight="true" spans="1:16384">
      <c r="A38" s="60" t="s">
        <v>1599</v>
      </c>
      <c r="B38" s="91"/>
      <c r="C38" s="58">
        <v>57</v>
      </c>
      <c r="D38" s="50"/>
      <c r="XEU38"/>
      <c r="XEV38"/>
      <c r="XEW38"/>
      <c r="XEX38"/>
      <c r="XEY38"/>
      <c r="XEZ38"/>
      <c r="XFA38"/>
      <c r="XFB38"/>
      <c r="XFC38"/>
      <c r="XFD38"/>
    </row>
    <row r="39" s="75" customFormat="true" ht="17.1" customHeight="true" spans="1:16384">
      <c r="A39" s="60" t="s">
        <v>1600</v>
      </c>
      <c r="B39" s="91"/>
      <c r="C39" s="91"/>
      <c r="D39" s="50" t="str">
        <f>IF(B39&lt;&gt;0,ROUND(100*(C39/B39-1),1),"")</f>
        <v/>
      </c>
      <c r="XEU39"/>
      <c r="XEV39"/>
      <c r="XEW39"/>
      <c r="XEX39"/>
      <c r="XEY39"/>
      <c r="XEZ39"/>
      <c r="XFA39"/>
      <c r="XFB39"/>
      <c r="XFC39"/>
      <c r="XFD39"/>
    </row>
    <row r="40" s="75" customFormat="true" ht="17.1" customHeight="true" spans="1:16384">
      <c r="A40" s="60" t="s">
        <v>1601</v>
      </c>
      <c r="B40" s="32">
        <f>SUM(B41)</f>
        <v>771</v>
      </c>
      <c r="C40" s="58">
        <v>862</v>
      </c>
      <c r="D40" s="50">
        <f>IF(B40&lt;&gt;0,ROUND(100*(C40/B40-1),1),"")</f>
        <v>11.8</v>
      </c>
      <c r="XEU40"/>
      <c r="XEV40"/>
      <c r="XEW40"/>
      <c r="XEX40"/>
      <c r="XEY40"/>
      <c r="XEZ40"/>
      <c r="XFA40"/>
      <c r="XFB40"/>
      <c r="XFC40"/>
      <c r="XFD40"/>
    </row>
    <row r="41" s="75" customFormat="true" ht="17.1" customHeight="true" spans="1:16384">
      <c r="A41" s="60" t="s">
        <v>1602</v>
      </c>
      <c r="B41" s="91">
        <v>771</v>
      </c>
      <c r="C41" s="91">
        <v>862</v>
      </c>
      <c r="D41" s="50">
        <f>IF(B41&lt;&gt;0,ROUND(100*(C41/B41-1),1),"")</f>
        <v>11.8</v>
      </c>
      <c r="XEU41"/>
      <c r="XEV41"/>
      <c r="XEW41"/>
      <c r="XEX41"/>
      <c r="XEY41"/>
      <c r="XEZ41"/>
      <c r="XFA41"/>
      <c r="XFB41"/>
      <c r="XFC41"/>
      <c r="XFD41"/>
    </row>
    <row r="42" s="75" customFormat="true" ht="17.1" customHeight="true" spans="1:16384">
      <c r="A42" s="60" t="s">
        <v>1603</v>
      </c>
      <c r="B42" s="91"/>
      <c r="C42" s="91"/>
      <c r="D42" s="50" t="str">
        <f>IF(B42&lt;&gt;0,ROUND(100*(C42/B42-1),1),"")</f>
        <v/>
      </c>
      <c r="XEU42"/>
      <c r="XEV42"/>
      <c r="XEW42"/>
      <c r="XEX42"/>
      <c r="XEY42"/>
      <c r="XEZ42"/>
      <c r="XFA42"/>
      <c r="XFB42"/>
      <c r="XFC42"/>
      <c r="XFD42"/>
    </row>
    <row r="43" s="75" customFormat="true" ht="17.1" customHeight="true" spans="1:16384">
      <c r="A43" s="60" t="s">
        <v>1604</v>
      </c>
      <c r="B43" s="91"/>
      <c r="C43" s="91"/>
      <c r="D43" s="50" t="str">
        <f>IF(B43&lt;&gt;0,ROUND(100*(C43/B43-1),1),"")</f>
        <v/>
      </c>
      <c r="XEU43"/>
      <c r="XEV43"/>
      <c r="XEW43"/>
      <c r="XEX43"/>
      <c r="XEY43"/>
      <c r="XEZ43"/>
      <c r="XFA43"/>
      <c r="XFB43"/>
      <c r="XFC43"/>
      <c r="XFD43"/>
    </row>
    <row r="44" s="75" customFormat="true" ht="17.1" customHeight="true" spans="1:16384">
      <c r="A44" s="60" t="s">
        <v>1656</v>
      </c>
      <c r="B44" s="91"/>
      <c r="C44" s="91">
        <v>8121</v>
      </c>
      <c r="D44" s="50"/>
      <c r="XEU44"/>
      <c r="XEV44"/>
      <c r="XEW44"/>
      <c r="XEX44"/>
      <c r="XEY44"/>
      <c r="XEZ44"/>
      <c r="XFA44"/>
      <c r="XFB44"/>
      <c r="XFC44"/>
      <c r="XFD44"/>
    </row>
    <row r="45" s="75" customFormat="true" ht="17.1" customHeight="true" spans="1:16384">
      <c r="A45" s="60" t="s">
        <v>1657</v>
      </c>
      <c r="B45" s="91"/>
      <c r="C45" s="91">
        <v>8121</v>
      </c>
      <c r="D45" s="50"/>
      <c r="XEU45"/>
      <c r="XEV45"/>
      <c r="XEW45"/>
      <c r="XEX45"/>
      <c r="XEY45"/>
      <c r="XEZ45"/>
      <c r="XFA45"/>
      <c r="XFB45"/>
      <c r="XFC45"/>
      <c r="XFD45"/>
    </row>
    <row r="46" s="75" customFormat="true" ht="17.1" customHeight="true" spans="1:16384">
      <c r="A46" s="60" t="s">
        <v>1605</v>
      </c>
      <c r="B46" s="32">
        <f>SUM(B47,B49)</f>
        <v>185</v>
      </c>
      <c r="C46" s="32">
        <v>42</v>
      </c>
      <c r="D46" s="50">
        <f>IF(B46&lt;&gt;0,ROUND(100*(C46/B46-1),1),"")</f>
        <v>-77.3</v>
      </c>
      <c r="XEU46"/>
      <c r="XEV46"/>
      <c r="XEW46"/>
      <c r="XEX46"/>
      <c r="XEY46"/>
      <c r="XEZ46"/>
      <c r="XFA46"/>
      <c r="XFB46"/>
      <c r="XFC46"/>
      <c r="XFD46"/>
    </row>
    <row r="47" s="75" customFormat="true" ht="17.1" customHeight="true" spans="1:16384">
      <c r="A47" s="60" t="s">
        <v>1606</v>
      </c>
      <c r="B47" s="32">
        <v>185</v>
      </c>
      <c r="C47" s="58">
        <v>42</v>
      </c>
      <c r="D47" s="50">
        <f>IF(B47&lt;&gt;0,ROUND(100*(C47/B47-1),1),"")</f>
        <v>-77.3</v>
      </c>
      <c r="XEU47"/>
      <c r="XEV47"/>
      <c r="XEW47"/>
      <c r="XEX47"/>
      <c r="XEY47"/>
      <c r="XEZ47"/>
      <c r="XFA47"/>
      <c r="XFB47"/>
      <c r="XFC47"/>
      <c r="XFD47"/>
    </row>
    <row r="48" s="75" customFormat="true" ht="17.1" customHeight="true" spans="1:16384">
      <c r="A48" s="60" t="s">
        <v>1579</v>
      </c>
      <c r="B48" s="91">
        <v>185</v>
      </c>
      <c r="C48" s="91">
        <v>42</v>
      </c>
      <c r="D48" s="50">
        <f>IF(B48&lt;&gt;0,ROUND(100*(C48/B48-1),1),"")</f>
        <v>-77.3</v>
      </c>
      <c r="XEU48"/>
      <c r="XEV48"/>
      <c r="XEW48"/>
      <c r="XEX48"/>
      <c r="XEY48"/>
      <c r="XEZ48"/>
      <c r="XFA48"/>
      <c r="XFB48"/>
      <c r="XFC48"/>
      <c r="XFD48"/>
    </row>
    <row r="49" s="75" customFormat="true" ht="26" customHeight="true" spans="1:16384">
      <c r="A49" s="60" t="s">
        <v>1607</v>
      </c>
      <c r="B49" s="32">
        <f>SUM(B50)</f>
        <v>0</v>
      </c>
      <c r="C49" s="32">
        <v>0</v>
      </c>
      <c r="D49" s="50" t="str">
        <f>IF(B49&lt;&gt;0,ROUND(100*(C49/B49-1),1),"")</f>
        <v/>
      </c>
      <c r="XEU49"/>
      <c r="XEV49"/>
      <c r="XEW49"/>
      <c r="XEX49"/>
      <c r="XEY49"/>
      <c r="XEZ49"/>
      <c r="XFA49"/>
      <c r="XFB49"/>
      <c r="XFC49"/>
      <c r="XFD49"/>
    </row>
    <row r="50" s="75" customFormat="true" ht="17.1" customHeight="true" spans="1:16384">
      <c r="A50" s="60" t="s">
        <v>1608</v>
      </c>
      <c r="B50" s="91"/>
      <c r="C50" s="91"/>
      <c r="D50" s="50" t="str">
        <f>IF(B50&lt;&gt;0,ROUND(100*(C50/B50-1),1),"")</f>
        <v/>
      </c>
      <c r="XEU50"/>
      <c r="XEV50"/>
      <c r="XEW50"/>
      <c r="XEX50"/>
      <c r="XEY50"/>
      <c r="XEZ50"/>
      <c r="XFA50"/>
      <c r="XFB50"/>
      <c r="XFC50"/>
      <c r="XFD50"/>
    </row>
    <row r="51" s="75" customFormat="true" ht="17.1" customHeight="true" spans="1:16384">
      <c r="A51" s="97" t="s">
        <v>1609</v>
      </c>
      <c r="B51" s="32">
        <f>SUM(B52,B54)</f>
        <v>10280</v>
      </c>
      <c r="C51" s="58">
        <v>34944</v>
      </c>
      <c r="D51" s="50">
        <f t="shared" ref="D51:D54" si="4">IF(B51&lt;&gt;0,ROUND(100*(C51/B51-1),1),"")</f>
        <v>239.9</v>
      </c>
      <c r="XEU51"/>
      <c r="XEV51"/>
      <c r="XEW51"/>
      <c r="XEX51"/>
      <c r="XEY51"/>
      <c r="XEZ51"/>
      <c r="XFA51"/>
      <c r="XFB51"/>
      <c r="XFC51"/>
      <c r="XFD51"/>
    </row>
    <row r="52" s="75" customFormat="true" ht="17.1" customHeight="true" spans="1:16384">
      <c r="A52" s="97" t="s">
        <v>1610</v>
      </c>
      <c r="B52" s="32">
        <v>9929</v>
      </c>
      <c r="C52" s="58">
        <v>34025</v>
      </c>
      <c r="D52" s="50">
        <f t="shared" si="4"/>
        <v>242.7</v>
      </c>
      <c r="XEU52"/>
      <c r="XEV52"/>
      <c r="XEW52"/>
      <c r="XEX52"/>
      <c r="XEY52"/>
      <c r="XEZ52"/>
      <c r="XFA52"/>
      <c r="XFB52"/>
      <c r="XFC52"/>
      <c r="XFD52"/>
    </row>
    <row r="53" s="75" customFormat="true" ht="26" customHeight="true" spans="1:16384">
      <c r="A53" s="97" t="s">
        <v>1611</v>
      </c>
      <c r="B53" s="91">
        <v>9929</v>
      </c>
      <c r="C53" s="58">
        <v>34025</v>
      </c>
      <c r="D53" s="50">
        <f t="shared" si="4"/>
        <v>242.7</v>
      </c>
      <c r="XEU53"/>
      <c r="XEV53"/>
      <c r="XEW53"/>
      <c r="XEX53"/>
      <c r="XEY53"/>
      <c r="XEZ53"/>
      <c r="XFA53"/>
      <c r="XFB53"/>
      <c r="XFC53"/>
      <c r="XFD53"/>
    </row>
    <row r="54" s="75" customFormat="true" ht="17.1" customHeight="true" spans="1:16384">
      <c r="A54" s="97" t="s">
        <v>1612</v>
      </c>
      <c r="B54" s="32">
        <v>351</v>
      </c>
      <c r="C54" s="58">
        <v>919</v>
      </c>
      <c r="D54" s="50">
        <f t="shared" si="4"/>
        <v>161.8</v>
      </c>
      <c r="XEU54"/>
      <c r="XEV54"/>
      <c r="XEW54"/>
      <c r="XEX54"/>
      <c r="XEY54"/>
      <c r="XEZ54"/>
      <c r="XFA54"/>
      <c r="XFB54"/>
      <c r="XFC54"/>
      <c r="XFD54"/>
    </row>
    <row r="55" s="75" customFormat="true" ht="17.1" customHeight="true" spans="1:16384">
      <c r="A55" s="97" t="s">
        <v>1613</v>
      </c>
      <c r="B55" s="58">
        <v>114</v>
      </c>
      <c r="C55" s="58">
        <v>295</v>
      </c>
      <c r="D55" s="50">
        <f t="shared" ref="D55:D77" si="5">IF(B55&lt;&gt;0,ROUND(100*(C55/B55-1),1),"")</f>
        <v>158.8</v>
      </c>
      <c r="XEU55"/>
      <c r="XEV55"/>
      <c r="XEW55"/>
      <c r="XEX55"/>
      <c r="XEY55"/>
      <c r="XEZ55"/>
      <c r="XFA55"/>
      <c r="XFB55"/>
      <c r="XFC55"/>
      <c r="XFD55"/>
    </row>
    <row r="56" s="75" customFormat="true" ht="17.1" customHeight="true" spans="1:16384">
      <c r="A56" s="97" t="s">
        <v>1614</v>
      </c>
      <c r="B56" s="58">
        <v>13</v>
      </c>
      <c r="C56" s="58">
        <v>109</v>
      </c>
      <c r="D56" s="50">
        <f t="shared" si="5"/>
        <v>738.5</v>
      </c>
      <c r="XEU56"/>
      <c r="XEV56"/>
      <c r="XEW56"/>
      <c r="XEX56"/>
      <c r="XEY56"/>
      <c r="XEZ56"/>
      <c r="XFA56"/>
      <c r="XFB56"/>
      <c r="XFC56"/>
      <c r="XFD56"/>
    </row>
    <row r="57" s="75" customFormat="true" ht="17.1" customHeight="true" spans="1:16384">
      <c r="A57" s="97" t="s">
        <v>1615</v>
      </c>
      <c r="B57" s="91"/>
      <c r="C57" s="91"/>
      <c r="D57" s="50" t="str">
        <f t="shared" si="5"/>
        <v/>
      </c>
      <c r="XEU57"/>
      <c r="XEV57"/>
      <c r="XEW57"/>
      <c r="XEX57"/>
      <c r="XEY57"/>
      <c r="XEZ57"/>
      <c r="XFA57"/>
      <c r="XFB57"/>
      <c r="XFC57"/>
      <c r="XFD57"/>
    </row>
    <row r="58" s="75" customFormat="true" ht="17.1" customHeight="true" spans="1:16384">
      <c r="A58" s="97" t="s">
        <v>1616</v>
      </c>
      <c r="B58" s="91">
        <v>154</v>
      </c>
      <c r="C58" s="58">
        <v>155</v>
      </c>
      <c r="D58" s="50">
        <f t="shared" si="5"/>
        <v>0.6</v>
      </c>
      <c r="XEU58"/>
      <c r="XEV58"/>
      <c r="XEW58"/>
      <c r="XEX58"/>
      <c r="XEY58"/>
      <c r="XEZ58"/>
      <c r="XFA58"/>
      <c r="XFB58"/>
      <c r="XFC58"/>
      <c r="XFD58"/>
    </row>
    <row r="59" s="75" customFormat="true" ht="17.1" customHeight="true" spans="1:16384">
      <c r="A59" s="97" t="s">
        <v>1617</v>
      </c>
      <c r="B59" s="91"/>
      <c r="C59" s="91"/>
      <c r="D59" s="50" t="str">
        <f t="shared" si="5"/>
        <v/>
      </c>
      <c r="XEU59"/>
      <c r="XEV59"/>
      <c r="XEW59"/>
      <c r="XEX59"/>
      <c r="XEY59"/>
      <c r="XEZ59"/>
      <c r="XFA59"/>
      <c r="XFB59"/>
      <c r="XFC59"/>
      <c r="XFD59"/>
    </row>
    <row r="60" s="75" customFormat="true" ht="17.1" customHeight="true" spans="1:16384">
      <c r="A60" s="97" t="s">
        <v>1618</v>
      </c>
      <c r="B60" s="91">
        <v>70</v>
      </c>
      <c r="C60" s="91"/>
      <c r="D60" s="50">
        <f t="shared" si="5"/>
        <v>-100</v>
      </c>
      <c r="XEU60"/>
      <c r="XEV60"/>
      <c r="XEW60"/>
      <c r="XEX60"/>
      <c r="XEY60"/>
      <c r="XEZ60"/>
      <c r="XFA60"/>
      <c r="XFB60"/>
      <c r="XFC60"/>
      <c r="XFD60"/>
    </row>
    <row r="61" s="75" customFormat="true" ht="17.1" customHeight="true" spans="1:16384">
      <c r="A61" s="97" t="s">
        <v>1619</v>
      </c>
      <c r="B61" s="91"/>
      <c r="C61" s="91">
        <v>360</v>
      </c>
      <c r="D61" s="50" t="str">
        <f t="shared" si="5"/>
        <v/>
      </c>
      <c r="XEU61"/>
      <c r="XEV61"/>
      <c r="XEW61"/>
      <c r="XEX61"/>
      <c r="XEY61"/>
      <c r="XEZ61"/>
      <c r="XFA61"/>
      <c r="XFB61"/>
      <c r="XFC61"/>
      <c r="XFD61"/>
    </row>
    <row r="62" s="75" customFormat="true" ht="17.1" customHeight="true" spans="1:16384">
      <c r="A62" s="97" t="s">
        <v>1620</v>
      </c>
      <c r="B62" s="32">
        <v>1751</v>
      </c>
      <c r="C62" s="58">
        <v>2847</v>
      </c>
      <c r="D62" s="50">
        <f t="shared" si="5"/>
        <v>62.6</v>
      </c>
      <c r="XEU62"/>
      <c r="XEV62"/>
      <c r="XEW62"/>
      <c r="XEX62"/>
      <c r="XEY62"/>
      <c r="XEZ62"/>
      <c r="XFA62"/>
      <c r="XFB62"/>
      <c r="XFC62"/>
      <c r="XFD62"/>
    </row>
    <row r="63" s="75" customFormat="true" ht="17.1" customHeight="true" spans="1:16384">
      <c r="A63" s="97" t="s">
        <v>1621</v>
      </c>
      <c r="B63" s="32"/>
      <c r="C63" s="32"/>
      <c r="D63" s="50" t="str">
        <f t="shared" si="5"/>
        <v/>
      </c>
      <c r="XEU63"/>
      <c r="XEV63"/>
      <c r="XEW63"/>
      <c r="XEX63"/>
      <c r="XEY63"/>
      <c r="XEZ63"/>
      <c r="XFA63"/>
      <c r="XFB63"/>
      <c r="XFC63"/>
      <c r="XFD63"/>
    </row>
    <row r="64" s="75" customFormat="true" ht="17.1" customHeight="true" spans="1:16384">
      <c r="A64" s="97" t="s">
        <v>1622</v>
      </c>
      <c r="B64" s="58">
        <v>247</v>
      </c>
      <c r="C64" s="58">
        <v>320</v>
      </c>
      <c r="D64" s="50">
        <f t="shared" si="5"/>
        <v>29.6</v>
      </c>
      <c r="XEU64"/>
      <c r="XEV64"/>
      <c r="XEW64"/>
      <c r="XEX64"/>
      <c r="XEY64"/>
      <c r="XEZ64"/>
      <c r="XFA64"/>
      <c r="XFB64"/>
      <c r="XFC64"/>
      <c r="XFD64"/>
    </row>
    <row r="65" s="75" customFormat="true" ht="17.1" customHeight="true" spans="1:16384">
      <c r="A65" s="97" t="s">
        <v>1623</v>
      </c>
      <c r="B65" s="58">
        <v>383</v>
      </c>
      <c r="C65" s="58">
        <v>383</v>
      </c>
      <c r="D65" s="50">
        <f t="shared" si="5"/>
        <v>0</v>
      </c>
      <c r="XEU65"/>
      <c r="XEV65"/>
      <c r="XEW65"/>
      <c r="XEX65"/>
      <c r="XEY65"/>
      <c r="XEZ65"/>
      <c r="XFA65"/>
      <c r="XFB65"/>
      <c r="XFC65"/>
      <c r="XFD65"/>
    </row>
    <row r="66" s="75" customFormat="true" ht="17.1" customHeight="true" spans="1:16384">
      <c r="A66" s="97" t="s">
        <v>1624</v>
      </c>
      <c r="B66" s="58">
        <v>679</v>
      </c>
      <c r="C66" s="58">
        <v>679</v>
      </c>
      <c r="D66" s="50">
        <f t="shared" si="5"/>
        <v>0</v>
      </c>
      <c r="XEU66"/>
      <c r="XEV66"/>
      <c r="XEW66"/>
      <c r="XEX66"/>
      <c r="XEY66"/>
      <c r="XEZ66"/>
      <c r="XFA66"/>
      <c r="XFB66"/>
      <c r="XFC66"/>
      <c r="XFD66"/>
    </row>
    <row r="67" s="75" customFormat="true" ht="17.1" customHeight="true" spans="1:16384">
      <c r="A67" s="97" t="s">
        <v>1625</v>
      </c>
      <c r="B67" s="58">
        <v>442</v>
      </c>
      <c r="C67" s="58">
        <v>1465</v>
      </c>
      <c r="D67" s="50">
        <f t="shared" si="5"/>
        <v>231.4</v>
      </c>
      <c r="XEU67"/>
      <c r="XEV67"/>
      <c r="XEW67"/>
      <c r="XEX67"/>
      <c r="XEY67"/>
      <c r="XEZ67"/>
      <c r="XFA67"/>
      <c r="XFB67"/>
      <c r="XFC67"/>
      <c r="XFD67"/>
    </row>
    <row r="68" s="75" customFormat="true" ht="17.1" customHeight="true" spans="1:16384">
      <c r="A68" s="97" t="s">
        <v>1626</v>
      </c>
      <c r="B68" s="32">
        <v>41</v>
      </c>
      <c r="C68" s="58">
        <v>66</v>
      </c>
      <c r="D68" s="50">
        <f t="shared" si="5"/>
        <v>61</v>
      </c>
      <c r="XEU68"/>
      <c r="XEV68"/>
      <c r="XEW68"/>
      <c r="XEX68"/>
      <c r="XEY68"/>
      <c r="XEZ68"/>
      <c r="XFA68"/>
      <c r="XFB68"/>
      <c r="XFC68"/>
      <c r="XFD68"/>
    </row>
    <row r="69" s="75" customFormat="true" ht="17.1" customHeight="true" spans="1:16384">
      <c r="A69" s="97" t="s">
        <v>1627</v>
      </c>
      <c r="B69" s="32"/>
      <c r="C69" s="32"/>
      <c r="D69" s="50" t="str">
        <f t="shared" si="5"/>
        <v/>
      </c>
      <c r="XEU69"/>
      <c r="XEV69"/>
      <c r="XEW69"/>
      <c r="XEX69"/>
      <c r="XEY69"/>
      <c r="XEZ69"/>
      <c r="XFA69"/>
      <c r="XFB69"/>
      <c r="XFC69"/>
      <c r="XFD69"/>
    </row>
    <row r="70" s="75" customFormat="true" ht="17.1" customHeight="true" spans="1:16384">
      <c r="A70" s="97" t="s">
        <v>1628</v>
      </c>
      <c r="B70" s="91"/>
      <c r="C70" s="58">
        <v>15</v>
      </c>
      <c r="D70" s="50" t="str">
        <f t="shared" si="5"/>
        <v/>
      </c>
      <c r="XEU70"/>
      <c r="XEV70"/>
      <c r="XEW70"/>
      <c r="XEX70"/>
      <c r="XEY70"/>
      <c r="XEZ70"/>
      <c r="XFA70"/>
      <c r="XFB70"/>
      <c r="XFC70"/>
      <c r="XFD70"/>
    </row>
    <row r="71" s="75" customFormat="true" ht="17.1" customHeight="true" spans="1:16384">
      <c r="A71" s="97" t="s">
        <v>1629</v>
      </c>
      <c r="B71" s="91"/>
      <c r="C71" s="58">
        <v>3</v>
      </c>
      <c r="D71" s="50" t="str">
        <f t="shared" si="5"/>
        <v/>
      </c>
      <c r="XEU71"/>
      <c r="XEV71"/>
      <c r="XEW71"/>
      <c r="XEX71"/>
      <c r="XEY71"/>
      <c r="XEZ71"/>
      <c r="XFA71"/>
      <c r="XFB71"/>
      <c r="XFC71"/>
      <c r="XFD71"/>
    </row>
    <row r="72" s="75" customFormat="true" ht="17.1" customHeight="true" spans="1:16384">
      <c r="A72" s="97" t="s">
        <v>1630</v>
      </c>
      <c r="B72" s="91"/>
      <c r="C72" s="91"/>
      <c r="D72" s="50" t="str">
        <f t="shared" si="5"/>
        <v/>
      </c>
      <c r="XEU72"/>
      <c r="XEV72"/>
      <c r="XEW72"/>
      <c r="XEX72"/>
      <c r="XEY72"/>
      <c r="XEZ72"/>
      <c r="XFA72"/>
      <c r="XFB72"/>
      <c r="XFC72"/>
      <c r="XFD72"/>
    </row>
    <row r="73" s="75" customFormat="true" ht="17.1" customHeight="true" spans="1:16384">
      <c r="A73" s="97" t="s">
        <v>1631</v>
      </c>
      <c r="B73" s="91">
        <v>41</v>
      </c>
      <c r="C73" s="58">
        <v>48</v>
      </c>
      <c r="D73" s="50">
        <f t="shared" si="5"/>
        <v>17.1</v>
      </c>
      <c r="XEU73"/>
      <c r="XEV73"/>
      <c r="XEW73"/>
      <c r="XEX73"/>
      <c r="XEY73"/>
      <c r="XEZ73"/>
      <c r="XFA73"/>
      <c r="XFB73"/>
      <c r="XFC73"/>
      <c r="XFD73"/>
    </row>
    <row r="74" s="75" customFormat="true" ht="17.1" customHeight="true" spans="1:16384">
      <c r="A74" s="97" t="s">
        <v>1632</v>
      </c>
      <c r="B74" s="91"/>
      <c r="C74" s="91"/>
      <c r="D74" s="50" t="str">
        <f t="shared" si="5"/>
        <v/>
      </c>
      <c r="XEU74"/>
      <c r="XEV74"/>
      <c r="XEW74"/>
      <c r="XEX74"/>
      <c r="XEY74"/>
      <c r="XEZ74"/>
      <c r="XFA74"/>
      <c r="XFB74"/>
      <c r="XFC74"/>
      <c r="XFD74"/>
    </row>
    <row r="75" s="75" customFormat="true" ht="17.1" customHeight="true" spans="1:16384">
      <c r="A75" s="98" t="s">
        <v>1633</v>
      </c>
      <c r="B75" s="91"/>
      <c r="C75" s="91"/>
      <c r="D75" s="50" t="str">
        <f t="shared" si="5"/>
        <v/>
      </c>
      <c r="XEU75"/>
      <c r="XEV75"/>
      <c r="XEW75"/>
      <c r="XEX75"/>
      <c r="XEY75"/>
      <c r="XEZ75"/>
      <c r="XFA75"/>
      <c r="XFB75"/>
      <c r="XFC75"/>
      <c r="XFD75"/>
    </row>
    <row r="76" s="75" customFormat="true" ht="17.1" customHeight="true" spans="1:16384">
      <c r="A76" s="99" t="s">
        <v>1635</v>
      </c>
      <c r="B76" s="89">
        <f>SUM(B4,B11,B20,B46,B51,B62,B68,B74,B75)</f>
        <v>42226</v>
      </c>
      <c r="C76" s="89">
        <f>SUM(C4,C11,C20,C46,C51,C62,C68,C74,C75)</f>
        <v>59830</v>
      </c>
      <c r="D76" s="47">
        <f t="shared" si="5"/>
        <v>41.7</v>
      </c>
      <c r="XEU76"/>
      <c r="XEV76"/>
      <c r="XEW76"/>
      <c r="XEX76"/>
      <c r="XEY76"/>
      <c r="XEZ76"/>
      <c r="XFA76"/>
      <c r="XFB76"/>
      <c r="XFC76"/>
      <c r="XFD76"/>
    </row>
    <row r="77" s="75" customFormat="true" ht="17.1" customHeight="true" spans="1:16384">
      <c r="A77" s="88" t="s">
        <v>84</v>
      </c>
      <c r="B77" s="89">
        <f>SUM(B80,B83,B85)</f>
        <v>26917</v>
      </c>
      <c r="C77" s="89">
        <v>45883</v>
      </c>
      <c r="D77" s="47">
        <f t="shared" si="5"/>
        <v>70.5</v>
      </c>
      <c r="XEU77"/>
      <c r="XEV77"/>
      <c r="XEW77"/>
      <c r="XEX77"/>
      <c r="XEY77"/>
      <c r="XEZ77"/>
      <c r="XFA77"/>
      <c r="XFB77"/>
      <c r="XFC77"/>
      <c r="XFD77"/>
    </row>
    <row r="78" s="75" customFormat="true" ht="17.1" customHeight="true" spans="1:16384">
      <c r="A78" s="90" t="s">
        <v>1637</v>
      </c>
      <c r="B78" s="91"/>
      <c r="C78" s="91"/>
      <c r="D78" s="47" t="str">
        <f t="shared" ref="D78:D88" si="6">IF(B78&lt;&gt;0,ROUND(100*(C78/B78-1),1),"")</f>
        <v/>
      </c>
      <c r="XEU78"/>
      <c r="XEV78"/>
      <c r="XEW78"/>
      <c r="XEX78"/>
      <c r="XEY78"/>
      <c r="XEZ78"/>
      <c r="XFA78"/>
      <c r="XFB78"/>
      <c r="XFC78"/>
      <c r="XFD78"/>
    </row>
    <row r="79" s="75" customFormat="true" ht="17.1" customHeight="true" spans="1:16384">
      <c r="A79" s="90" t="s">
        <v>1639</v>
      </c>
      <c r="B79" s="91"/>
      <c r="C79" s="91"/>
      <c r="D79" s="47" t="str">
        <f t="shared" si="6"/>
        <v/>
      </c>
      <c r="XEU79"/>
      <c r="XEV79"/>
      <c r="XEW79"/>
      <c r="XEX79"/>
      <c r="XEY79"/>
      <c r="XEZ79"/>
      <c r="XFA79"/>
      <c r="XFB79"/>
      <c r="XFC79"/>
      <c r="XFD79"/>
    </row>
    <row r="80" s="75" customFormat="true" ht="17.1" customHeight="true" spans="1:16384">
      <c r="A80" s="90" t="s">
        <v>1641</v>
      </c>
      <c r="B80" s="91"/>
      <c r="C80" s="91">
        <v>14571</v>
      </c>
      <c r="D80" s="47" t="str">
        <f t="shared" si="6"/>
        <v/>
      </c>
      <c r="XEU80"/>
      <c r="XEV80"/>
      <c r="XEW80"/>
      <c r="XEX80"/>
      <c r="XEY80"/>
      <c r="XEZ80"/>
      <c r="XFA80"/>
      <c r="XFB80"/>
      <c r="XFC80"/>
      <c r="XFD80"/>
    </row>
    <row r="81" s="75" customFormat="true" ht="17.1" customHeight="true" spans="1:16384">
      <c r="A81" s="90" t="s">
        <v>1658</v>
      </c>
      <c r="B81" s="91"/>
      <c r="C81" s="91"/>
      <c r="D81" s="47" t="str">
        <f t="shared" si="6"/>
        <v/>
      </c>
      <c r="XEU81"/>
      <c r="XEV81"/>
      <c r="XEW81"/>
      <c r="XEX81"/>
      <c r="XEY81"/>
      <c r="XEZ81"/>
      <c r="XFA81"/>
      <c r="XFB81"/>
      <c r="XFC81"/>
      <c r="XFD81"/>
    </row>
    <row r="82" s="75" customFormat="true" ht="17.1" customHeight="true" spans="1:16384">
      <c r="A82" s="90" t="s">
        <v>1643</v>
      </c>
      <c r="B82" s="91"/>
      <c r="D82" s="47" t="str">
        <f t="shared" si="6"/>
        <v/>
      </c>
      <c r="XEU82"/>
      <c r="XEV82"/>
      <c r="XEW82"/>
      <c r="XEX82"/>
      <c r="XEY82"/>
      <c r="XEZ82"/>
      <c r="XFA82"/>
      <c r="XFB82"/>
      <c r="XFC82"/>
      <c r="XFD82"/>
    </row>
    <row r="83" s="75" customFormat="true" ht="17.1" customHeight="true" spans="1:16384">
      <c r="A83" s="90" t="s">
        <v>1644</v>
      </c>
      <c r="B83" s="32">
        <v>2642</v>
      </c>
      <c r="C83" s="32">
        <v>6783</v>
      </c>
      <c r="D83" s="50">
        <f t="shared" si="6"/>
        <v>156.7</v>
      </c>
      <c r="XEU83"/>
      <c r="XEV83"/>
      <c r="XEW83"/>
      <c r="XEX83"/>
      <c r="XEY83"/>
      <c r="XEZ83"/>
      <c r="XFA83"/>
      <c r="XFB83"/>
      <c r="XFC83"/>
      <c r="XFD83"/>
    </row>
    <row r="84" s="75" customFormat="true" ht="17.1" customHeight="true" spans="1:16384">
      <c r="A84" s="90" t="s">
        <v>1659</v>
      </c>
      <c r="B84" s="32">
        <v>2642</v>
      </c>
      <c r="C84" s="32">
        <v>6783</v>
      </c>
      <c r="D84" s="50">
        <f t="shared" si="6"/>
        <v>156.7</v>
      </c>
      <c r="XEU84"/>
      <c r="XEV84"/>
      <c r="XEW84"/>
      <c r="XEX84"/>
      <c r="XEY84"/>
      <c r="XEZ84"/>
      <c r="XFA84"/>
      <c r="XFB84"/>
      <c r="XFC84"/>
      <c r="XFD84"/>
    </row>
    <row r="85" s="75" customFormat="true" ht="17.1" customHeight="true" spans="1:16384">
      <c r="A85" s="90" t="s">
        <v>1645</v>
      </c>
      <c r="B85" s="32">
        <v>24275</v>
      </c>
      <c r="C85" s="32">
        <v>24529</v>
      </c>
      <c r="D85" s="50">
        <f t="shared" si="6"/>
        <v>1</v>
      </c>
      <c r="XEU85"/>
      <c r="XEV85"/>
      <c r="XEW85"/>
      <c r="XEX85"/>
      <c r="XEY85"/>
      <c r="XEZ85"/>
      <c r="XFA85"/>
      <c r="XFB85"/>
      <c r="XFC85"/>
      <c r="XFD85"/>
    </row>
    <row r="86" s="75" customFormat="true" ht="17.1" customHeight="true" spans="1:16384">
      <c r="A86" s="90" t="s">
        <v>1660</v>
      </c>
      <c r="B86" s="32">
        <v>24275</v>
      </c>
      <c r="C86" s="32">
        <v>24529</v>
      </c>
      <c r="D86" s="50">
        <f t="shared" si="6"/>
        <v>1</v>
      </c>
      <c r="XEU86"/>
      <c r="XEV86"/>
      <c r="XEW86"/>
      <c r="XEX86"/>
      <c r="XEY86"/>
      <c r="XEZ86"/>
      <c r="XFA86"/>
      <c r="XFB86"/>
      <c r="XFC86"/>
      <c r="XFD86"/>
    </row>
    <row r="87" s="75" customFormat="true" ht="17.1" customHeight="true" spans="1:16384">
      <c r="A87" s="99" t="s">
        <v>1647</v>
      </c>
      <c r="B87" s="89">
        <f>SUM(B76:B77)</f>
        <v>69143</v>
      </c>
      <c r="C87" s="89">
        <v>105713</v>
      </c>
      <c r="D87" s="47">
        <f t="shared" si="6"/>
        <v>52.9</v>
      </c>
      <c r="XEU87"/>
      <c r="XEV87"/>
      <c r="XEW87"/>
      <c r="XEX87"/>
      <c r="XEY87"/>
      <c r="XEZ87"/>
      <c r="XFA87"/>
      <c r="XFB87"/>
      <c r="XFC87"/>
      <c r="XFD87"/>
    </row>
    <row r="88" s="75" customFormat="true" ht="17.1" customHeight="true" spans="1:4">
      <c r="A88" s="100" t="s">
        <v>1649</v>
      </c>
      <c r="B88" s="91">
        <f>B87-B85</f>
        <v>44868</v>
      </c>
      <c r="C88" s="91">
        <v>81184</v>
      </c>
      <c r="D88" s="50">
        <f t="shared" si="6"/>
        <v>80.9</v>
      </c>
    </row>
  </sheetData>
  <mergeCells count="1">
    <mergeCell ref="A1:D1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"/>
  <sheetViews>
    <sheetView workbookViewId="0">
      <selection activeCell="C23" sqref="C23"/>
    </sheetView>
  </sheetViews>
  <sheetFormatPr defaultColWidth="9" defaultRowHeight="15.75"/>
  <cols>
    <col min="1" max="1" width="49.125" style="75" customWidth="true"/>
    <col min="2" max="2" width="19.375" style="75" customWidth="true"/>
    <col min="3" max="3" width="19.125" style="75" customWidth="true"/>
    <col min="4" max="4" width="16.875" style="75" customWidth="true"/>
    <col min="5" max="16374" width="9" style="75"/>
  </cols>
  <sheetData>
    <row r="1" s="75" customFormat="true" ht="30.75" customHeight="true" spans="1:16384">
      <c r="A1" s="92" t="s">
        <v>1662</v>
      </c>
      <c r="B1" s="92"/>
      <c r="C1" s="92"/>
      <c r="D1" s="92"/>
      <c r="XEU1"/>
      <c r="XEV1"/>
      <c r="XEW1"/>
      <c r="XEX1"/>
      <c r="XEY1"/>
      <c r="XEZ1"/>
      <c r="XFA1"/>
      <c r="XFB1"/>
      <c r="XFC1"/>
      <c r="XFD1"/>
    </row>
    <row r="2" s="84" customFormat="true" ht="18" customHeight="true" spans="4:4">
      <c r="D2" s="87" t="s">
        <v>24</v>
      </c>
    </row>
    <row r="3" s="85" customFormat="true" ht="39" customHeight="true" spans="1:4">
      <c r="A3" s="20" t="s">
        <v>226</v>
      </c>
      <c r="B3" s="43" t="s">
        <v>26</v>
      </c>
      <c r="C3" s="43" t="s">
        <v>28</v>
      </c>
      <c r="D3" s="44" t="s">
        <v>29</v>
      </c>
    </row>
    <row r="4" s="75" customFormat="true" ht="25" customHeight="true" spans="1:16384">
      <c r="A4" s="88" t="s">
        <v>84</v>
      </c>
      <c r="B4" s="89">
        <f>SUM(B7,B10,B12)</f>
        <v>26917</v>
      </c>
      <c r="C4" s="89">
        <v>45883</v>
      </c>
      <c r="D4" s="47">
        <f t="shared" ref="D4:D13" si="0">IF(B4&lt;&gt;0,ROUND(100*(C4/B4-1),1),"")</f>
        <v>70.5</v>
      </c>
      <c r="XEU4"/>
      <c r="XEV4"/>
      <c r="XEW4"/>
      <c r="XEX4"/>
      <c r="XEY4"/>
      <c r="XEZ4"/>
      <c r="XFA4"/>
      <c r="XFB4"/>
      <c r="XFC4"/>
      <c r="XFD4"/>
    </row>
    <row r="5" s="75" customFormat="true" ht="25" customHeight="true" spans="1:16384">
      <c r="A5" s="90" t="s">
        <v>1637</v>
      </c>
      <c r="B5" s="91"/>
      <c r="C5" s="91"/>
      <c r="D5" s="50" t="str">
        <f t="shared" si="0"/>
        <v/>
      </c>
      <c r="XEU5"/>
      <c r="XEV5"/>
      <c r="XEW5"/>
      <c r="XEX5"/>
      <c r="XEY5"/>
      <c r="XEZ5"/>
      <c r="XFA5"/>
      <c r="XFB5"/>
      <c r="XFC5"/>
      <c r="XFD5"/>
    </row>
    <row r="6" s="75" customFormat="true" ht="25" customHeight="true" spans="1:16384">
      <c r="A6" s="90" t="s">
        <v>1639</v>
      </c>
      <c r="B6" s="91"/>
      <c r="C6" s="91"/>
      <c r="D6" s="50" t="str">
        <f t="shared" si="0"/>
        <v/>
      </c>
      <c r="XEU6"/>
      <c r="XEV6"/>
      <c r="XEW6"/>
      <c r="XEX6"/>
      <c r="XEY6"/>
      <c r="XEZ6"/>
      <c r="XFA6"/>
      <c r="XFB6"/>
      <c r="XFC6"/>
      <c r="XFD6"/>
    </row>
    <row r="7" s="75" customFormat="true" ht="25" customHeight="true" spans="1:16384">
      <c r="A7" s="90" t="s">
        <v>1641</v>
      </c>
      <c r="B7" s="91"/>
      <c r="C7" s="91">
        <v>14571</v>
      </c>
      <c r="D7" s="50" t="str">
        <f t="shared" si="0"/>
        <v/>
      </c>
      <c r="XEU7"/>
      <c r="XEV7"/>
      <c r="XEW7"/>
      <c r="XEX7"/>
      <c r="XEY7"/>
      <c r="XEZ7"/>
      <c r="XFA7"/>
      <c r="XFB7"/>
      <c r="XFC7"/>
      <c r="XFD7"/>
    </row>
    <row r="8" s="75" customFormat="true" ht="25" customHeight="true" spans="1:16384">
      <c r="A8" s="90" t="s">
        <v>1663</v>
      </c>
      <c r="B8" s="91"/>
      <c r="C8" s="91"/>
      <c r="D8" s="50" t="str">
        <f t="shared" si="0"/>
        <v/>
      </c>
      <c r="XEU8"/>
      <c r="XEV8"/>
      <c r="XEW8"/>
      <c r="XEX8"/>
      <c r="XEY8"/>
      <c r="XEZ8"/>
      <c r="XFA8"/>
      <c r="XFB8"/>
      <c r="XFC8"/>
      <c r="XFD8"/>
    </row>
    <row r="9" s="75" customFormat="true" ht="25" customHeight="true" spans="1:16384">
      <c r="A9" s="90" t="s">
        <v>1643</v>
      </c>
      <c r="B9" s="91"/>
      <c r="C9" s="91"/>
      <c r="D9" s="50" t="str">
        <f t="shared" si="0"/>
        <v/>
      </c>
      <c r="XEU9"/>
      <c r="XEV9"/>
      <c r="XEW9"/>
      <c r="XEX9"/>
      <c r="XEY9"/>
      <c r="XEZ9"/>
      <c r="XFA9"/>
      <c r="XFB9"/>
      <c r="XFC9"/>
      <c r="XFD9"/>
    </row>
    <row r="10" s="75" customFormat="true" ht="25" customHeight="true" spans="1:16384">
      <c r="A10" s="90" t="s">
        <v>1644</v>
      </c>
      <c r="B10" s="32">
        <v>2642</v>
      </c>
      <c r="C10" s="32">
        <v>6783</v>
      </c>
      <c r="D10" s="50">
        <f t="shared" si="0"/>
        <v>156.7</v>
      </c>
      <c r="XEU10"/>
      <c r="XEV10"/>
      <c r="XEW10"/>
      <c r="XEX10"/>
      <c r="XEY10"/>
      <c r="XEZ10"/>
      <c r="XFA10"/>
      <c r="XFB10"/>
      <c r="XFC10"/>
      <c r="XFD10"/>
    </row>
    <row r="11" s="75" customFormat="true" ht="25" customHeight="true" spans="1:16384">
      <c r="A11" s="90" t="s">
        <v>1664</v>
      </c>
      <c r="B11" s="32">
        <v>2642</v>
      </c>
      <c r="C11" s="32">
        <v>6783</v>
      </c>
      <c r="D11" s="50">
        <f t="shared" si="0"/>
        <v>156.7</v>
      </c>
      <c r="XEU11"/>
      <c r="XEV11"/>
      <c r="XEW11"/>
      <c r="XEX11"/>
      <c r="XEY11"/>
      <c r="XEZ11"/>
      <c r="XFA11"/>
      <c r="XFB11"/>
      <c r="XFC11"/>
      <c r="XFD11"/>
    </row>
    <row r="12" s="75" customFormat="true" ht="25" customHeight="true" spans="1:16384">
      <c r="A12" s="90" t="s">
        <v>1645</v>
      </c>
      <c r="B12" s="32">
        <v>24275</v>
      </c>
      <c r="C12" s="32">
        <v>24529</v>
      </c>
      <c r="D12" s="50">
        <f t="shared" si="0"/>
        <v>1</v>
      </c>
      <c r="XEU12"/>
      <c r="XEV12"/>
      <c r="XEW12"/>
      <c r="XEX12"/>
      <c r="XEY12"/>
      <c r="XEZ12"/>
      <c r="XFA12"/>
      <c r="XFB12"/>
      <c r="XFC12"/>
      <c r="XFD12"/>
    </row>
    <row r="13" s="75" customFormat="true" ht="25" customHeight="true" spans="1:16384">
      <c r="A13" s="90" t="s">
        <v>1665</v>
      </c>
      <c r="B13" s="32">
        <v>24275</v>
      </c>
      <c r="C13" s="32">
        <v>24529</v>
      </c>
      <c r="D13" s="50">
        <f t="shared" si="0"/>
        <v>1</v>
      </c>
      <c r="XEU13"/>
      <c r="XEV13"/>
      <c r="XEW13"/>
      <c r="XEX13"/>
      <c r="XEY13"/>
      <c r="XEZ13"/>
      <c r="XFA13"/>
      <c r="XFB13"/>
      <c r="XFC13"/>
      <c r="XFD13"/>
    </row>
    <row r="14" s="75" customFormat="true" ht="26" customHeight="true" spans="1:16384">
      <c r="A14" s="75" t="s">
        <v>1666</v>
      </c>
      <c r="XEU14"/>
      <c r="XEV14"/>
      <c r="XEW14"/>
      <c r="XEX14"/>
      <c r="XEY14"/>
      <c r="XEZ14"/>
      <c r="XFA14"/>
      <c r="XFB14"/>
      <c r="XFC14"/>
      <c r="XFD14"/>
    </row>
  </sheetData>
  <mergeCells count="1">
    <mergeCell ref="A1:D1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"/>
  <sheetViews>
    <sheetView workbookViewId="0">
      <selection activeCell="C21" sqref="C21"/>
    </sheetView>
  </sheetViews>
  <sheetFormatPr defaultColWidth="9" defaultRowHeight="15.75"/>
  <cols>
    <col min="1" max="1" width="53" style="75" customWidth="true"/>
    <col min="2" max="2" width="20.75" style="75" customWidth="true"/>
    <col min="3" max="3" width="23.125" style="75" customWidth="true"/>
    <col min="4" max="16373" width="9" style="75"/>
  </cols>
  <sheetData>
    <row r="1" s="75" customFormat="true" ht="30.75" customHeight="true" spans="1:16384">
      <c r="A1" s="86" t="s">
        <v>1667</v>
      </c>
      <c r="B1" s="86"/>
      <c r="C1" s="86"/>
      <c r="XET1"/>
      <c r="XEU1"/>
      <c r="XEV1"/>
      <c r="XEW1"/>
      <c r="XEX1"/>
      <c r="XEY1"/>
      <c r="XEZ1"/>
      <c r="XFA1"/>
      <c r="XFB1"/>
      <c r="XFC1"/>
      <c r="XFD1"/>
    </row>
    <row r="2" s="84" customFormat="true" ht="18" customHeight="true" spans="3:3">
      <c r="C2" s="87" t="s">
        <v>24</v>
      </c>
    </row>
    <row r="3" s="85" customFormat="true" ht="39" customHeight="true" spans="1:3">
      <c r="A3" s="20" t="s">
        <v>226</v>
      </c>
      <c r="B3" s="43" t="s">
        <v>1469</v>
      </c>
      <c r="C3" s="43" t="s">
        <v>1546</v>
      </c>
    </row>
    <row r="4" s="75" customFormat="true" ht="25" customHeight="true" spans="1:16384">
      <c r="A4" s="88" t="s">
        <v>84</v>
      </c>
      <c r="B4" s="89">
        <v>45883</v>
      </c>
      <c r="C4" s="89">
        <v>45883</v>
      </c>
      <c r="XET4"/>
      <c r="XEU4"/>
      <c r="XEV4"/>
      <c r="XEW4"/>
      <c r="XEX4"/>
      <c r="XEY4"/>
      <c r="XEZ4"/>
      <c r="XFA4"/>
      <c r="XFB4"/>
      <c r="XFC4"/>
      <c r="XFD4"/>
    </row>
    <row r="5" s="75" customFormat="true" ht="25" customHeight="true" spans="1:16384">
      <c r="A5" s="90" t="s">
        <v>1637</v>
      </c>
      <c r="B5" s="91"/>
      <c r="C5" s="91"/>
      <c r="XET5"/>
      <c r="XEU5"/>
      <c r="XEV5"/>
      <c r="XEW5"/>
      <c r="XEX5"/>
      <c r="XEY5"/>
      <c r="XEZ5"/>
      <c r="XFA5"/>
      <c r="XFB5"/>
      <c r="XFC5"/>
      <c r="XFD5"/>
    </row>
    <row r="6" s="75" customFormat="true" ht="25" customHeight="true" spans="1:16384">
      <c r="A6" s="90" t="s">
        <v>1639</v>
      </c>
      <c r="B6" s="91"/>
      <c r="C6" s="91"/>
      <c r="XET6"/>
      <c r="XEU6"/>
      <c r="XEV6"/>
      <c r="XEW6"/>
      <c r="XEX6"/>
      <c r="XEY6"/>
      <c r="XEZ6"/>
      <c r="XFA6"/>
      <c r="XFB6"/>
      <c r="XFC6"/>
      <c r="XFD6"/>
    </row>
    <row r="7" s="75" customFormat="true" ht="25" customHeight="true" spans="1:16384">
      <c r="A7" s="90" t="s">
        <v>1641</v>
      </c>
      <c r="B7" s="91">
        <v>14571</v>
      </c>
      <c r="C7" s="91">
        <v>14571</v>
      </c>
      <c r="XET7"/>
      <c r="XEU7"/>
      <c r="XEV7"/>
      <c r="XEW7"/>
      <c r="XEX7"/>
      <c r="XEY7"/>
      <c r="XEZ7"/>
      <c r="XFA7"/>
      <c r="XFB7"/>
      <c r="XFC7"/>
      <c r="XFD7"/>
    </row>
    <row r="8" s="75" customFormat="true" ht="25" customHeight="true" spans="1:16384">
      <c r="A8" s="90" t="s">
        <v>1663</v>
      </c>
      <c r="B8" s="91"/>
      <c r="C8" s="91"/>
      <c r="XET8"/>
      <c r="XEU8"/>
      <c r="XEV8"/>
      <c r="XEW8"/>
      <c r="XEX8"/>
      <c r="XEY8"/>
      <c r="XEZ8"/>
      <c r="XFA8"/>
      <c r="XFB8"/>
      <c r="XFC8"/>
      <c r="XFD8"/>
    </row>
    <row r="9" s="75" customFormat="true" ht="25" customHeight="true" spans="1:16384">
      <c r="A9" s="90" t="s">
        <v>1643</v>
      </c>
      <c r="B9" s="91"/>
      <c r="C9" s="91"/>
      <c r="XET9"/>
      <c r="XEU9"/>
      <c r="XEV9"/>
      <c r="XEW9"/>
      <c r="XEX9"/>
      <c r="XEY9"/>
      <c r="XEZ9"/>
      <c r="XFA9"/>
      <c r="XFB9"/>
      <c r="XFC9"/>
      <c r="XFD9"/>
    </row>
    <row r="10" s="75" customFormat="true" ht="25" customHeight="true" spans="1:16384">
      <c r="A10" s="90" t="s">
        <v>1644</v>
      </c>
      <c r="B10" s="32">
        <v>6783</v>
      </c>
      <c r="C10" s="32">
        <v>6783</v>
      </c>
      <c r="XET10"/>
      <c r="XEU10"/>
      <c r="XEV10"/>
      <c r="XEW10"/>
      <c r="XEX10"/>
      <c r="XEY10"/>
      <c r="XEZ10"/>
      <c r="XFA10"/>
      <c r="XFB10"/>
      <c r="XFC10"/>
      <c r="XFD10"/>
    </row>
    <row r="11" s="75" customFormat="true" ht="25" customHeight="true" spans="1:16384">
      <c r="A11" s="90" t="s">
        <v>1664</v>
      </c>
      <c r="B11" s="32">
        <v>6783</v>
      </c>
      <c r="C11" s="32">
        <v>6783</v>
      </c>
      <c r="XET11"/>
      <c r="XEU11"/>
      <c r="XEV11"/>
      <c r="XEW11"/>
      <c r="XEX11"/>
      <c r="XEY11"/>
      <c r="XEZ11"/>
      <c r="XFA11"/>
      <c r="XFB11"/>
      <c r="XFC11"/>
      <c r="XFD11"/>
    </row>
    <row r="12" s="75" customFormat="true" ht="25" customHeight="true" spans="1:16384">
      <c r="A12" s="90" t="s">
        <v>1645</v>
      </c>
      <c r="B12" s="32">
        <v>24529</v>
      </c>
      <c r="C12" s="32">
        <v>24529</v>
      </c>
      <c r="XET12"/>
      <c r="XEU12"/>
      <c r="XEV12"/>
      <c r="XEW12"/>
      <c r="XEX12"/>
      <c r="XEY12"/>
      <c r="XEZ12"/>
      <c r="XFA12"/>
      <c r="XFB12"/>
      <c r="XFC12"/>
      <c r="XFD12"/>
    </row>
    <row r="13" s="75" customFormat="true" ht="25" customHeight="true" spans="1:16384">
      <c r="A13" s="90" t="s">
        <v>1665</v>
      </c>
      <c r="B13" s="32">
        <v>24529</v>
      </c>
      <c r="C13" s="32">
        <v>24529</v>
      </c>
      <c r="XET13"/>
      <c r="XEU13"/>
      <c r="XEV13"/>
      <c r="XEW13"/>
      <c r="XEX13"/>
      <c r="XEY13"/>
      <c r="XEZ13"/>
      <c r="XFA13"/>
      <c r="XFB13"/>
      <c r="XFC13"/>
      <c r="XFD13"/>
    </row>
    <row r="14" s="75" customFormat="true" ht="26" customHeight="true" spans="1:16384">
      <c r="A14" s="75" t="s">
        <v>1666</v>
      </c>
      <c r="XET14"/>
      <c r="XEU14"/>
      <c r="XEV14"/>
      <c r="XEW14"/>
      <c r="XEX14"/>
      <c r="XEY14"/>
      <c r="XEZ14"/>
      <c r="XFA14"/>
      <c r="XFB14"/>
      <c r="XFC14"/>
      <c r="XFD14"/>
    </row>
  </sheetData>
  <mergeCells count="1">
    <mergeCell ref="A1:C1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D25" sqref="D25"/>
    </sheetView>
  </sheetViews>
  <sheetFormatPr defaultColWidth="9" defaultRowHeight="14.25" outlineLevelRow="3" outlineLevelCol="4"/>
  <cols>
    <col min="1" max="5" width="18.375" customWidth="true"/>
  </cols>
  <sheetData>
    <row r="1" s="75" customFormat="true" ht="48" customHeight="true" spans="1:5">
      <c r="A1" s="76" t="s">
        <v>1668</v>
      </c>
      <c r="B1" s="76"/>
      <c r="C1" s="76"/>
      <c r="D1" s="76"/>
      <c r="E1" s="76"/>
    </row>
    <row r="2" s="75" customFormat="true" ht="48" customHeight="true" spans="1:5">
      <c r="A2" s="77"/>
      <c r="B2" s="77"/>
      <c r="C2" s="77"/>
      <c r="D2" s="77"/>
      <c r="E2" s="81" t="s">
        <v>1548</v>
      </c>
    </row>
    <row r="3" s="75" customFormat="true" ht="48" customHeight="true" spans="1:5">
      <c r="A3" s="78" t="s">
        <v>1549</v>
      </c>
      <c r="B3" s="78" t="s">
        <v>1550</v>
      </c>
      <c r="C3" s="78" t="s">
        <v>1551</v>
      </c>
      <c r="D3" s="78" t="s">
        <v>1552</v>
      </c>
      <c r="E3" s="82" t="s">
        <v>1553</v>
      </c>
    </row>
    <row r="4" s="75" customFormat="true" ht="48" customHeight="true" spans="1:5">
      <c r="A4" s="79" t="s">
        <v>1669</v>
      </c>
      <c r="B4" s="80">
        <v>73317</v>
      </c>
      <c r="C4" s="80">
        <v>111007</v>
      </c>
      <c r="D4" s="80">
        <v>116131</v>
      </c>
      <c r="E4" s="83">
        <v>0.955877414299369</v>
      </c>
    </row>
  </sheetData>
  <mergeCells count="1">
    <mergeCell ref="A1:E1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6"/>
  <sheetViews>
    <sheetView workbookViewId="0">
      <pane xSplit="1" ySplit="3" topLeftCell="B4" activePane="bottomRight" state="frozen"/>
      <selection/>
      <selection pane="topRight"/>
      <selection pane="bottomLeft"/>
      <selection pane="bottomRight" activeCell="E15" sqref="E15"/>
    </sheetView>
  </sheetViews>
  <sheetFormatPr defaultColWidth="9.125" defaultRowHeight="15.75" outlineLevelCol="7"/>
  <cols>
    <col min="1" max="1" width="37" style="51" customWidth="true"/>
    <col min="2" max="7" width="10.125" style="51" customWidth="true"/>
    <col min="8" max="16384" width="9.125" style="51"/>
  </cols>
  <sheetData>
    <row r="1" s="39" customFormat="true" ht="29.25" spans="1:7">
      <c r="A1" s="62" t="s">
        <v>1670</v>
      </c>
      <c r="B1" s="62"/>
      <c r="C1" s="62"/>
      <c r="D1" s="62"/>
      <c r="E1" s="62"/>
      <c r="F1" s="62"/>
      <c r="G1" s="62"/>
    </row>
    <row r="2" s="40" customFormat="true" ht="14" customHeight="true" spans="1:7">
      <c r="A2" s="67"/>
      <c r="B2" s="42"/>
      <c r="E2" s="42"/>
      <c r="G2" s="42"/>
    </row>
    <row r="3" s="40" customFormat="true" ht="42" customHeight="true" spans="1:7">
      <c r="A3" s="68" t="s">
        <v>31</v>
      </c>
      <c r="B3" s="8" t="s">
        <v>26</v>
      </c>
      <c r="C3" s="8" t="s">
        <v>27</v>
      </c>
      <c r="D3" s="8" t="s">
        <v>1556</v>
      </c>
      <c r="E3" s="8" t="s">
        <v>1467</v>
      </c>
      <c r="F3" s="21" t="s">
        <v>29</v>
      </c>
      <c r="G3" s="22" t="s">
        <v>30</v>
      </c>
    </row>
    <row r="4" s="52" customFormat="true" ht="27" customHeight="true" spans="1:7">
      <c r="A4" s="69" t="s">
        <v>1671</v>
      </c>
      <c r="B4" s="49">
        <v>10</v>
      </c>
      <c r="C4" s="58">
        <v>200</v>
      </c>
      <c r="D4" s="58">
        <v>50</v>
      </c>
      <c r="E4" s="58">
        <v>38</v>
      </c>
      <c r="F4" s="26">
        <f>IF(B4&lt;&gt;0,ROUND(100*(E4/B4-1),1),"")</f>
        <v>280</v>
      </c>
      <c r="G4" s="26">
        <f>IF(C4&lt;&gt;0,ROUND(100*(E4/C4),1),"")</f>
        <v>19</v>
      </c>
    </row>
    <row r="5" s="52" customFormat="true" ht="27" customHeight="true" spans="1:7">
      <c r="A5" s="69" t="s">
        <v>1672</v>
      </c>
      <c r="B5" s="49">
        <v>10</v>
      </c>
      <c r="C5" s="58">
        <v>200</v>
      </c>
      <c r="D5" s="58">
        <v>50</v>
      </c>
      <c r="E5" s="58">
        <v>38</v>
      </c>
      <c r="F5" s="26">
        <f>IF(B5&lt;&gt;0,ROUND(100*(E5/B5-1),1),"")</f>
        <v>280</v>
      </c>
      <c r="G5" s="26">
        <f>IF(C5&lt;&gt;0,ROUND(100*(E5/C5),1),"")</f>
        <v>19</v>
      </c>
    </row>
    <row r="6" s="52" customFormat="true" ht="27" customHeight="true" spans="1:7">
      <c r="A6" s="70" t="s">
        <v>1673</v>
      </c>
      <c r="B6" s="49"/>
      <c r="C6" s="49"/>
      <c r="D6" s="49"/>
      <c r="E6" s="49">
        <v>50</v>
      </c>
      <c r="F6" s="26" t="str">
        <f>IF(B6&lt;&gt;0,ROUND(100*(E6/B6-1),1),"")</f>
        <v/>
      </c>
      <c r="G6" s="26" t="str">
        <f>IF(C6&lt;&gt;0,ROUND(100*(E6/C6),1),"")</f>
        <v/>
      </c>
    </row>
    <row r="7" s="52" customFormat="true" ht="27" customHeight="true" spans="1:7">
      <c r="A7" s="70" t="s">
        <v>1674</v>
      </c>
      <c r="B7" s="49"/>
      <c r="C7" s="49"/>
      <c r="D7" s="49"/>
      <c r="E7" s="49"/>
      <c r="F7" s="26" t="str">
        <f>IF(B7&lt;&gt;0,ROUND(100*(E7/B7-1),1),"")</f>
        <v/>
      </c>
      <c r="G7" s="26" t="str">
        <f>IF(C7&lt;&gt;0,ROUND(100*(E7/C7),1),"")</f>
        <v/>
      </c>
    </row>
    <row r="8" s="52" customFormat="true" ht="27" customHeight="true" spans="1:7">
      <c r="A8" s="70" t="s">
        <v>1675</v>
      </c>
      <c r="B8" s="49"/>
      <c r="C8" s="49"/>
      <c r="D8" s="49"/>
      <c r="E8" s="49"/>
      <c r="F8" s="26"/>
      <c r="G8" s="26"/>
    </row>
    <row r="9" s="52" customFormat="true" ht="27" customHeight="true" spans="1:7">
      <c r="A9" s="70" t="s">
        <v>1676</v>
      </c>
      <c r="B9" s="49"/>
      <c r="C9" s="58"/>
      <c r="D9" s="49"/>
      <c r="E9" s="49">
        <v>12</v>
      </c>
      <c r="F9" s="26" t="str">
        <f>IF(B9&lt;&gt;0,ROUND(100*(E9/B9-1),1),"")</f>
        <v/>
      </c>
      <c r="G9" s="26" t="str">
        <f>IF(C9&lt;&gt;0,ROUND(100*(E9/C9),1),"")</f>
        <v/>
      </c>
    </row>
    <row r="10" s="53" customFormat="true" ht="27" customHeight="true" spans="1:8">
      <c r="A10" s="71" t="s">
        <v>1677</v>
      </c>
      <c r="B10" s="46">
        <f>SUM(B5:B9)</f>
        <v>10</v>
      </c>
      <c r="C10" s="46">
        <f>SUM(C5:C9)</f>
        <v>200</v>
      </c>
      <c r="D10" s="46">
        <f>SUM(D5:D9)</f>
        <v>50</v>
      </c>
      <c r="E10" s="46">
        <f>SUM(E5:E9)</f>
        <v>100</v>
      </c>
      <c r="F10" s="24">
        <f t="shared" ref="F10:F13" si="0">IF(B10&lt;&gt;0,ROUND(100*(E10/B10-1),1),"")</f>
        <v>900</v>
      </c>
      <c r="G10" s="24">
        <f t="shared" ref="G10:G13" si="1">IF(C10&lt;&gt;0,ROUND(100*(E10/C10),1),"")</f>
        <v>50</v>
      </c>
      <c r="H10" s="61"/>
    </row>
    <row r="11" s="51" customFormat="true" ht="27" customHeight="true" spans="1:7">
      <c r="A11" s="72" t="s">
        <v>83</v>
      </c>
      <c r="B11" s="46">
        <f>SUM(B12:B13)</f>
        <v>30</v>
      </c>
      <c r="C11" s="46">
        <f>SUM(C12:C13)</f>
        <v>45</v>
      </c>
      <c r="D11" s="46">
        <f>SUM(D12:D13)</f>
        <v>45</v>
      </c>
      <c r="E11" s="46">
        <f>SUM(E12:E13)</f>
        <v>45</v>
      </c>
      <c r="F11" s="24">
        <f t="shared" si="0"/>
        <v>50</v>
      </c>
      <c r="G11" s="24">
        <f t="shared" si="1"/>
        <v>100</v>
      </c>
    </row>
    <row r="12" s="51" customFormat="true" ht="27" customHeight="true" spans="1:7">
      <c r="A12" s="73" t="s">
        <v>1365</v>
      </c>
      <c r="B12" s="49">
        <v>5</v>
      </c>
      <c r="C12" s="49">
        <v>5</v>
      </c>
      <c r="D12" s="49">
        <v>5</v>
      </c>
      <c r="E12" s="49">
        <v>5</v>
      </c>
      <c r="F12" s="26">
        <f t="shared" si="0"/>
        <v>0</v>
      </c>
      <c r="G12" s="26">
        <f t="shared" si="1"/>
        <v>100</v>
      </c>
    </row>
    <row r="13" s="51" customFormat="true" ht="27" customHeight="true" spans="1:7">
      <c r="A13" s="73" t="s">
        <v>1678</v>
      </c>
      <c r="B13" s="49">
        <v>25</v>
      </c>
      <c r="C13" s="49">
        <v>40</v>
      </c>
      <c r="D13" s="49">
        <v>40</v>
      </c>
      <c r="E13" s="49">
        <v>40</v>
      </c>
      <c r="F13" s="26">
        <f t="shared" si="0"/>
        <v>60</v>
      </c>
      <c r="G13" s="26">
        <f t="shared" si="1"/>
        <v>100</v>
      </c>
    </row>
    <row r="14" s="51" customFormat="true" ht="27" customHeight="true" spans="1:7">
      <c r="A14" s="73"/>
      <c r="B14" s="49"/>
      <c r="C14" s="49"/>
      <c r="D14" s="49"/>
      <c r="E14" s="49"/>
      <c r="F14" s="26"/>
      <c r="G14" s="26"/>
    </row>
    <row r="15" s="51" customFormat="true" ht="27" customHeight="true" spans="1:7">
      <c r="A15" s="71" t="s">
        <v>1646</v>
      </c>
      <c r="B15" s="46">
        <f>SUM(B10:B11)</f>
        <v>40</v>
      </c>
      <c r="C15" s="46">
        <f>SUM(C10:C11)</f>
        <v>245</v>
      </c>
      <c r="D15" s="46">
        <f>SUM(D10:D11)</f>
        <v>95</v>
      </c>
      <c r="E15" s="46">
        <f>SUM(E10:E11)</f>
        <v>145</v>
      </c>
      <c r="F15" s="24">
        <f>IF(B15&lt;&gt;0,ROUND(100*(E15/B15-1),1),"")</f>
        <v>262.5</v>
      </c>
      <c r="G15" s="24">
        <f>IF(C15&lt;&gt;0,ROUND(100*(E15/C15),1),"")</f>
        <v>59.2</v>
      </c>
    </row>
    <row r="16" s="51" customFormat="true" ht="32" customHeight="true" spans="1:7">
      <c r="A16" s="74" t="s">
        <v>1679</v>
      </c>
      <c r="B16" s="49">
        <f>B15-B13</f>
        <v>15</v>
      </c>
      <c r="C16" s="49">
        <f>C15-C13</f>
        <v>205</v>
      </c>
      <c r="D16" s="49">
        <f>D15-D13</f>
        <v>55</v>
      </c>
      <c r="E16" s="49">
        <f>E15-E13</f>
        <v>105</v>
      </c>
      <c r="F16" s="26">
        <f>IF(B16&lt;&gt;0,ROUND(100*(E16/B16-1),1),"")</f>
        <v>600</v>
      </c>
      <c r="G16" s="26">
        <f>IF(C16&lt;&gt;0,ROUND(100*(E16/C16),1),"")</f>
        <v>51.2</v>
      </c>
    </row>
  </sheetData>
  <mergeCells count="1">
    <mergeCell ref="A1:G1"/>
  </mergeCells>
  <printOptions horizontalCentered="true"/>
  <pageMargins left="0.75" right="0.75" top="0.865972222222222" bottom="0.747916666666667" header="0.5" footer="0.5"/>
  <pageSetup paperSize="9" scale="83" firstPageNumber="40" fitToHeight="0" orientation="landscape" useFirstPageNumber="true" horizontalDpi="600" verticalDpi="600"/>
  <headerFooter>
    <evenFooter>&amp;L&amp;14—&amp;P—</even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pane xSplit="1" ySplit="3" topLeftCell="B10" activePane="bottomRight" state="frozen"/>
      <selection/>
      <selection pane="topRight"/>
      <selection pane="bottomLeft"/>
      <selection pane="bottomRight" activeCell="A15" sqref="$A15:$XFD15"/>
    </sheetView>
  </sheetViews>
  <sheetFormatPr defaultColWidth="9" defaultRowHeight="14.25"/>
  <cols>
    <col min="1" max="1" width="36.75" customWidth="true"/>
    <col min="2" max="8" width="10.375" customWidth="true"/>
  </cols>
  <sheetData>
    <row r="1" s="39" customFormat="true" ht="29.25" spans="1:8">
      <c r="A1" s="62" t="s">
        <v>1680</v>
      </c>
      <c r="B1" s="62"/>
      <c r="C1" s="62"/>
      <c r="D1" s="62"/>
      <c r="E1" s="62"/>
      <c r="F1" s="62"/>
      <c r="G1" s="62"/>
      <c r="H1" s="62"/>
    </row>
    <row r="2" s="40" customFormat="true" ht="12.75" spans="8:8">
      <c r="H2" s="42" t="s">
        <v>24</v>
      </c>
    </row>
    <row r="3" s="40" customFormat="true" ht="33" customHeight="true" spans="1:8">
      <c r="A3" s="8" t="s">
        <v>31</v>
      </c>
      <c r="B3" s="8" t="s">
        <v>26</v>
      </c>
      <c r="C3" s="8" t="s">
        <v>27</v>
      </c>
      <c r="D3" s="8" t="s">
        <v>1556</v>
      </c>
      <c r="E3" s="8" t="s">
        <v>1467</v>
      </c>
      <c r="F3" s="21" t="s">
        <v>29</v>
      </c>
      <c r="G3" s="22" t="s">
        <v>30</v>
      </c>
      <c r="H3" s="66" t="s">
        <v>1557</v>
      </c>
    </row>
    <row r="4" s="52" customFormat="true" ht="33" customHeight="true" spans="1:8">
      <c r="A4" s="63" t="s">
        <v>1681</v>
      </c>
      <c r="B4" s="55">
        <v>0</v>
      </c>
      <c r="C4" s="55">
        <v>22</v>
      </c>
      <c r="D4" s="55">
        <v>28</v>
      </c>
      <c r="E4" s="55">
        <v>0</v>
      </c>
      <c r="F4" s="26" t="s">
        <v>1682</v>
      </c>
      <c r="G4" s="26">
        <v>0</v>
      </c>
      <c r="H4" s="26">
        <v>0</v>
      </c>
    </row>
    <row r="5" s="52" customFormat="true" ht="33" customHeight="true" spans="1:8">
      <c r="A5" s="64" t="s">
        <v>1683</v>
      </c>
      <c r="B5" s="49"/>
      <c r="C5" s="49"/>
      <c r="D5" s="49"/>
      <c r="E5" s="49"/>
      <c r="F5" s="26" t="s">
        <v>1682</v>
      </c>
      <c r="G5" s="26" t="s">
        <v>1682</v>
      </c>
      <c r="H5" s="26" t="s">
        <v>1682</v>
      </c>
    </row>
    <row r="6" s="52" customFormat="true" ht="33" customHeight="true" spans="1:8">
      <c r="A6" s="64" t="s">
        <v>1684</v>
      </c>
      <c r="B6" s="49"/>
      <c r="C6" s="49"/>
      <c r="D6" s="49"/>
      <c r="E6" s="49"/>
      <c r="F6" s="26" t="s">
        <v>1682</v>
      </c>
      <c r="G6" s="26" t="s">
        <v>1682</v>
      </c>
      <c r="H6" s="26" t="s">
        <v>1682</v>
      </c>
    </row>
    <row r="7" s="52" customFormat="true" ht="33" customHeight="true" spans="1:8">
      <c r="A7" s="64" t="s">
        <v>1685</v>
      </c>
      <c r="B7" s="49">
        <v>0</v>
      </c>
      <c r="C7" s="58">
        <v>22</v>
      </c>
      <c r="D7" s="58">
        <v>28</v>
      </c>
      <c r="E7" s="49"/>
      <c r="F7" s="26" t="s">
        <v>1682</v>
      </c>
      <c r="G7" s="26"/>
      <c r="H7" s="26"/>
    </row>
    <row r="8" s="52" customFormat="true" ht="33" customHeight="true" spans="1:8">
      <c r="A8" s="64" t="s">
        <v>1686</v>
      </c>
      <c r="B8" s="49"/>
      <c r="C8" s="49"/>
      <c r="D8" s="49"/>
      <c r="E8" s="49"/>
      <c r="F8" s="26" t="s">
        <v>1682</v>
      </c>
      <c r="G8" s="26" t="s">
        <v>1682</v>
      </c>
      <c r="H8" s="26" t="s">
        <v>1682</v>
      </c>
    </row>
    <row r="9" s="52" customFormat="true" ht="33" customHeight="true" spans="1:8">
      <c r="A9" s="64" t="s">
        <v>1687</v>
      </c>
      <c r="B9" s="49"/>
      <c r="C9" s="49"/>
      <c r="D9" s="49"/>
      <c r="E9" s="49"/>
      <c r="F9" s="26" t="s">
        <v>1682</v>
      </c>
      <c r="G9" s="26" t="s">
        <v>1682</v>
      </c>
      <c r="H9" s="26" t="s">
        <v>1682</v>
      </c>
    </row>
    <row r="10" s="53" customFormat="true" ht="33" customHeight="true" spans="1:9">
      <c r="A10" s="65" t="s">
        <v>1688</v>
      </c>
      <c r="B10" s="49"/>
      <c r="C10" s="49"/>
      <c r="D10" s="49"/>
      <c r="E10" s="49"/>
      <c r="F10" s="26" t="s">
        <v>1682</v>
      </c>
      <c r="G10" s="26" t="s">
        <v>1682</v>
      </c>
      <c r="H10" s="26" t="s">
        <v>1682</v>
      </c>
      <c r="I10" s="61"/>
    </row>
    <row r="11" s="52" customFormat="true" ht="33" customHeight="true" spans="1:8">
      <c r="A11" s="64" t="s">
        <v>1689</v>
      </c>
      <c r="B11" s="49"/>
      <c r="C11" s="49"/>
      <c r="D11" s="49"/>
      <c r="E11" s="49"/>
      <c r="F11" s="26" t="s">
        <v>1682</v>
      </c>
      <c r="G11" s="26" t="s">
        <v>1682</v>
      </c>
      <c r="H11" s="26" t="s">
        <v>1682</v>
      </c>
    </row>
    <row r="12" s="52" customFormat="true" ht="33" customHeight="true" spans="1:8">
      <c r="A12" s="65" t="s">
        <v>1690</v>
      </c>
      <c r="B12" s="49">
        <v>0</v>
      </c>
      <c r="C12" s="49">
        <v>223</v>
      </c>
      <c r="D12" s="49">
        <v>50</v>
      </c>
      <c r="E12" s="49">
        <v>50</v>
      </c>
      <c r="F12" s="26" t="s">
        <v>1682</v>
      </c>
      <c r="G12" s="26">
        <v>22.4</v>
      </c>
      <c r="H12" s="26">
        <v>100</v>
      </c>
    </row>
    <row r="13" s="52" customFormat="true" ht="33" customHeight="true" spans="1:8">
      <c r="A13" s="64" t="s">
        <v>1691</v>
      </c>
      <c r="B13" s="49">
        <v>0</v>
      </c>
      <c r="C13" s="58">
        <v>223</v>
      </c>
      <c r="D13" s="58">
        <v>50</v>
      </c>
      <c r="E13" s="58">
        <v>50</v>
      </c>
      <c r="F13" s="26" t="s">
        <v>1682</v>
      </c>
      <c r="G13" s="26">
        <v>22.4</v>
      </c>
      <c r="H13" s="26"/>
    </row>
    <row r="14" s="52" customFormat="true" ht="33" customHeight="true" spans="1:8">
      <c r="A14" s="65" t="s">
        <v>1692</v>
      </c>
      <c r="B14" s="49"/>
      <c r="C14" s="49"/>
      <c r="D14" s="49"/>
      <c r="E14" s="49"/>
      <c r="F14" s="26" t="s">
        <v>1682</v>
      </c>
      <c r="G14" s="26" t="s">
        <v>1682</v>
      </c>
      <c r="H14" s="26" t="s">
        <v>1682</v>
      </c>
    </row>
    <row r="15" s="53" customFormat="true" ht="33" customHeight="true" spans="1:9">
      <c r="A15" s="59" t="s">
        <v>1693</v>
      </c>
      <c r="B15" s="46">
        <v>0</v>
      </c>
      <c r="C15" s="46">
        <v>245</v>
      </c>
      <c r="D15" s="46">
        <v>78</v>
      </c>
      <c r="E15" s="46">
        <v>50</v>
      </c>
      <c r="F15" s="24" t="s">
        <v>1682</v>
      </c>
      <c r="G15" s="26">
        <v>20.4</v>
      </c>
      <c r="H15" s="24">
        <v>64.1</v>
      </c>
      <c r="I15" s="61"/>
    </row>
    <row r="16" s="51" customFormat="true" ht="33" customHeight="true" spans="1:8">
      <c r="A16" s="45" t="s">
        <v>84</v>
      </c>
      <c r="B16" s="46">
        <v>40</v>
      </c>
      <c r="C16" s="46">
        <v>0</v>
      </c>
      <c r="D16" s="46">
        <v>45</v>
      </c>
      <c r="E16" s="46">
        <f>E18+E20</f>
        <v>95</v>
      </c>
      <c r="F16" s="24">
        <v>12.5</v>
      </c>
      <c r="G16" s="26" t="s">
        <v>1682</v>
      </c>
      <c r="H16" s="24">
        <v>100</v>
      </c>
    </row>
    <row r="17" s="51" customFormat="true" ht="33" customHeight="true" spans="1:8">
      <c r="A17" s="48" t="s">
        <v>1387</v>
      </c>
      <c r="B17" s="49"/>
      <c r="C17" s="49"/>
      <c r="D17" s="49"/>
      <c r="E17" s="49"/>
      <c r="F17" s="26" t="s">
        <v>1682</v>
      </c>
      <c r="G17" s="26" t="s">
        <v>1682</v>
      </c>
      <c r="H17" s="26" t="s">
        <v>1682</v>
      </c>
    </row>
    <row r="18" s="51" customFormat="true" ht="33" customHeight="true" spans="1:8">
      <c r="A18" s="48" t="s">
        <v>1539</v>
      </c>
      <c r="B18" s="49"/>
      <c r="C18" s="49"/>
      <c r="D18" s="49"/>
      <c r="E18" s="49">
        <v>50</v>
      </c>
      <c r="F18" s="26" t="s">
        <v>1682</v>
      </c>
      <c r="G18" s="26" t="s">
        <v>1682</v>
      </c>
      <c r="H18" s="26" t="s">
        <v>1682</v>
      </c>
    </row>
    <row r="19" s="51" customFormat="true" ht="33" customHeight="true" spans="1:8">
      <c r="A19" s="48" t="s">
        <v>1694</v>
      </c>
      <c r="B19" s="49"/>
      <c r="C19" s="49"/>
      <c r="D19" s="49"/>
      <c r="E19" s="49">
        <v>50</v>
      </c>
      <c r="F19" s="26"/>
      <c r="G19" s="26"/>
      <c r="H19" s="26"/>
    </row>
    <row r="20" s="51" customFormat="true" ht="33" customHeight="true" spans="1:8">
      <c r="A20" s="48" t="s">
        <v>1395</v>
      </c>
      <c r="B20" s="49">
        <v>40</v>
      </c>
      <c r="C20" s="49"/>
      <c r="D20" s="49">
        <v>45</v>
      </c>
      <c r="E20" s="49">
        <v>45</v>
      </c>
      <c r="F20" s="26">
        <v>12.5</v>
      </c>
      <c r="G20" s="26" t="s">
        <v>1682</v>
      </c>
      <c r="H20" s="26">
        <v>100</v>
      </c>
    </row>
    <row r="21" s="51" customFormat="true" ht="33" customHeight="true" spans="1:8">
      <c r="A21" s="59" t="s">
        <v>1647</v>
      </c>
      <c r="B21" s="46">
        <v>40</v>
      </c>
      <c r="C21" s="46">
        <v>245</v>
      </c>
      <c r="D21" s="46">
        <v>123</v>
      </c>
      <c r="E21" s="46">
        <f>E15+E16</f>
        <v>145</v>
      </c>
      <c r="F21" s="24">
        <v>137.5</v>
      </c>
      <c r="G21" s="26">
        <v>38.8</v>
      </c>
      <c r="H21" s="24">
        <v>77.2</v>
      </c>
    </row>
    <row r="22" s="51" customFormat="true" ht="33" customHeight="true" spans="1:8">
      <c r="A22" s="60" t="s">
        <v>1695</v>
      </c>
      <c r="B22" s="49">
        <v>0</v>
      </c>
      <c r="C22" s="49">
        <v>245</v>
      </c>
      <c r="D22" s="49">
        <v>78</v>
      </c>
      <c r="E22" s="49">
        <v>50</v>
      </c>
      <c r="F22" s="26" t="s">
        <v>1682</v>
      </c>
      <c r="G22" s="26">
        <v>20.4</v>
      </c>
      <c r="H22" s="24">
        <v>64.1</v>
      </c>
    </row>
  </sheetData>
  <mergeCells count="1">
    <mergeCell ref="A1:H1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pane xSplit="1" ySplit="3" topLeftCell="B8" activePane="bottomRight" state="frozen"/>
      <selection/>
      <selection pane="topRight"/>
      <selection pane="bottomLeft"/>
      <selection pane="bottomRight" activeCell="C22" sqref="C22"/>
    </sheetView>
  </sheetViews>
  <sheetFormatPr defaultColWidth="9" defaultRowHeight="27" customHeight="true" outlineLevelCol="4"/>
  <cols>
    <col min="1" max="1" width="42.375" customWidth="true"/>
    <col min="2" max="4" width="15.875" customWidth="true"/>
  </cols>
  <sheetData>
    <row r="1" s="39" customFormat="true" customHeight="true" spans="1:4">
      <c r="A1" s="41" t="s">
        <v>1696</v>
      </c>
      <c r="B1" s="41"/>
      <c r="C1" s="41"/>
      <c r="D1" s="41"/>
    </row>
    <row r="2" s="40" customFormat="true" customHeight="true" spans="4:4">
      <c r="D2" s="42" t="s">
        <v>24</v>
      </c>
    </row>
    <row r="3" s="40" customFormat="true" customHeight="true" spans="1:4">
      <c r="A3" s="43" t="s">
        <v>31</v>
      </c>
      <c r="B3" s="43" t="s">
        <v>1466</v>
      </c>
      <c r="C3" s="43" t="s">
        <v>1467</v>
      </c>
      <c r="D3" s="44" t="s">
        <v>29</v>
      </c>
    </row>
    <row r="4" s="52" customFormat="true" customHeight="true" spans="1:4">
      <c r="A4" s="54" t="s">
        <v>1681</v>
      </c>
      <c r="B4" s="55">
        <v>0</v>
      </c>
      <c r="C4" s="55">
        <v>0</v>
      </c>
      <c r="D4" s="50" t="str">
        <f>IF(B4&lt;&gt;0,ROUND(100*(C4/B4-1),1),"")</f>
        <v/>
      </c>
    </row>
    <row r="5" s="52" customFormat="true" customHeight="true" spans="1:4">
      <c r="A5" s="56" t="s">
        <v>1683</v>
      </c>
      <c r="B5" s="49"/>
      <c r="C5" s="49"/>
      <c r="D5" s="50" t="str">
        <f t="shared" ref="D5:D23" si="0">IF(B5&lt;&gt;0,ROUND(100*(C5/B5-1),1),"")</f>
        <v/>
      </c>
    </row>
    <row r="6" s="52" customFormat="true" customHeight="true" spans="1:4">
      <c r="A6" s="56" t="s">
        <v>1684</v>
      </c>
      <c r="B6" s="49"/>
      <c r="C6" s="49"/>
      <c r="D6" s="50" t="str">
        <f t="shared" si="0"/>
        <v/>
      </c>
    </row>
    <row r="7" s="52" customFormat="true" customHeight="true" spans="1:4">
      <c r="A7" s="56" t="s">
        <v>1685</v>
      </c>
      <c r="B7" s="49">
        <v>0</v>
      </c>
      <c r="C7" s="49"/>
      <c r="D7" s="50" t="str">
        <f t="shared" si="0"/>
        <v/>
      </c>
    </row>
    <row r="8" s="52" customFormat="true" customHeight="true" spans="1:4">
      <c r="A8" s="56" t="s">
        <v>1686</v>
      </c>
      <c r="B8" s="49"/>
      <c r="C8" s="49"/>
      <c r="D8" s="50" t="str">
        <f t="shared" si="0"/>
        <v/>
      </c>
    </row>
    <row r="9" s="52" customFormat="true" customHeight="true" spans="1:4">
      <c r="A9" s="56" t="s">
        <v>1687</v>
      </c>
      <c r="B9" s="49"/>
      <c r="C9" s="49"/>
      <c r="D9" s="50" t="str">
        <f t="shared" si="0"/>
        <v/>
      </c>
    </row>
    <row r="10" s="53" customFormat="true" customHeight="true" spans="1:5">
      <c r="A10" s="57" t="s">
        <v>1688</v>
      </c>
      <c r="B10" s="49"/>
      <c r="C10" s="49"/>
      <c r="D10" s="50" t="str">
        <f t="shared" si="0"/>
        <v/>
      </c>
      <c r="E10" s="61"/>
    </row>
    <row r="11" s="52" customFormat="true" customHeight="true" spans="1:4">
      <c r="A11" s="56" t="s">
        <v>1689</v>
      </c>
      <c r="B11" s="49"/>
      <c r="C11" s="49"/>
      <c r="D11" s="50" t="str">
        <f t="shared" si="0"/>
        <v/>
      </c>
    </row>
    <row r="12" s="52" customFormat="true" customHeight="true" spans="1:4">
      <c r="A12" s="57" t="s">
        <v>1690</v>
      </c>
      <c r="B12" s="49">
        <v>0</v>
      </c>
      <c r="C12" s="49">
        <v>50</v>
      </c>
      <c r="D12" s="50" t="str">
        <f t="shared" si="0"/>
        <v/>
      </c>
    </row>
    <row r="13" s="52" customFormat="true" customHeight="true" spans="1:4">
      <c r="A13" s="56" t="s">
        <v>1691</v>
      </c>
      <c r="B13" s="49">
        <v>0</v>
      </c>
      <c r="C13" s="58">
        <v>50</v>
      </c>
      <c r="D13" s="50" t="str">
        <f t="shared" si="0"/>
        <v/>
      </c>
    </row>
    <row r="14" s="52" customFormat="true" customHeight="true" spans="1:4">
      <c r="A14" s="57" t="s">
        <v>1692</v>
      </c>
      <c r="B14" s="49"/>
      <c r="C14" s="49"/>
      <c r="D14" s="50" t="str">
        <f t="shared" si="0"/>
        <v/>
      </c>
    </row>
    <row r="15" s="53" customFormat="true" customHeight="true" spans="1:5">
      <c r="A15" s="59" t="s">
        <v>1693</v>
      </c>
      <c r="B15" s="46">
        <v>0</v>
      </c>
      <c r="C15" s="46">
        <v>50</v>
      </c>
      <c r="D15" s="50" t="str">
        <f t="shared" si="0"/>
        <v/>
      </c>
      <c r="E15" s="61"/>
    </row>
    <row r="16" customHeight="true" spans="1:4">
      <c r="A16" s="45" t="s">
        <v>84</v>
      </c>
      <c r="B16" s="46">
        <v>40</v>
      </c>
      <c r="C16" s="46">
        <v>95</v>
      </c>
      <c r="D16" s="47">
        <f t="shared" si="0"/>
        <v>137.5</v>
      </c>
    </row>
    <row r="17" customHeight="true" spans="1:4">
      <c r="A17" s="48" t="s">
        <v>1387</v>
      </c>
      <c r="B17" s="49"/>
      <c r="C17" s="49"/>
      <c r="D17" s="50" t="str">
        <f t="shared" si="0"/>
        <v/>
      </c>
    </row>
    <row r="18" customHeight="true" spans="1:4">
      <c r="A18" s="48" t="s">
        <v>1539</v>
      </c>
      <c r="B18" s="49"/>
      <c r="C18" s="49">
        <v>50</v>
      </c>
      <c r="D18" s="50" t="str">
        <f t="shared" si="0"/>
        <v/>
      </c>
    </row>
    <row r="19" customHeight="true" spans="1:4">
      <c r="A19" s="48" t="s">
        <v>1694</v>
      </c>
      <c r="B19" s="49"/>
      <c r="C19" s="49">
        <v>50</v>
      </c>
      <c r="D19" s="50" t="str">
        <f t="shared" si="0"/>
        <v/>
      </c>
    </row>
    <row r="20" customHeight="true" spans="1:4">
      <c r="A20" s="48" t="s">
        <v>1395</v>
      </c>
      <c r="B20" s="49">
        <v>40</v>
      </c>
      <c r="C20" s="49">
        <v>45</v>
      </c>
      <c r="D20" s="50">
        <f t="shared" si="0"/>
        <v>12.5</v>
      </c>
    </row>
    <row r="21" customHeight="true" spans="1:4">
      <c r="A21" s="48" t="s">
        <v>1697</v>
      </c>
      <c r="B21" s="49">
        <v>40</v>
      </c>
      <c r="C21" s="49">
        <v>45</v>
      </c>
      <c r="D21" s="50">
        <f t="shared" si="0"/>
        <v>12.5</v>
      </c>
    </row>
    <row r="22" s="51" customFormat="true" customHeight="true" spans="1:4">
      <c r="A22" s="59" t="s">
        <v>1647</v>
      </c>
      <c r="B22" s="46">
        <v>40</v>
      </c>
      <c r="C22" s="46">
        <f>C15+C16</f>
        <v>145</v>
      </c>
      <c r="D22" s="47">
        <f t="shared" si="0"/>
        <v>262.5</v>
      </c>
    </row>
    <row r="23" customHeight="true" spans="1:4">
      <c r="A23" s="60" t="s">
        <v>1695</v>
      </c>
      <c r="B23" s="49">
        <v>0</v>
      </c>
      <c r="C23" s="49">
        <v>50</v>
      </c>
      <c r="D23" s="50" t="str">
        <f t="shared" si="0"/>
        <v/>
      </c>
    </row>
  </sheetData>
  <mergeCells count="1">
    <mergeCell ref="A1:D1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L13" sqref="L13"/>
    </sheetView>
  </sheetViews>
  <sheetFormatPr defaultColWidth="9" defaultRowHeight="31" customHeight="true" outlineLevelCol="3"/>
  <cols>
    <col min="1" max="1" width="40" customWidth="true"/>
    <col min="2" max="4" width="16.5" customWidth="true"/>
  </cols>
  <sheetData>
    <row r="1" s="39" customFormat="true" customHeight="true" spans="1:4">
      <c r="A1" s="41" t="s">
        <v>1698</v>
      </c>
      <c r="B1" s="41"/>
      <c r="C1" s="41"/>
      <c r="D1" s="41"/>
    </row>
    <row r="2" s="40" customFormat="true" customHeight="true" spans="4:4">
      <c r="D2" s="42" t="s">
        <v>24</v>
      </c>
    </row>
    <row r="3" s="40" customFormat="true" customHeight="true" spans="1:4">
      <c r="A3" s="43" t="s">
        <v>31</v>
      </c>
      <c r="B3" s="43" t="s">
        <v>1466</v>
      </c>
      <c r="C3" s="43" t="s">
        <v>1467</v>
      </c>
      <c r="D3" s="44" t="s">
        <v>29</v>
      </c>
    </row>
    <row r="4" customHeight="true" spans="1:4">
      <c r="A4" s="45" t="s">
        <v>84</v>
      </c>
      <c r="B4" s="46">
        <v>40</v>
      </c>
      <c r="C4" s="46">
        <v>95</v>
      </c>
      <c r="D4" s="47">
        <f t="shared" ref="D4:D9" si="0">IF(B4&lt;&gt;0,ROUND(100*(C4/B4-1),1),"")</f>
        <v>137.5</v>
      </c>
    </row>
    <row r="5" customHeight="true" spans="1:4">
      <c r="A5" s="48" t="s">
        <v>1387</v>
      </c>
      <c r="B5" s="49"/>
      <c r="C5" s="49"/>
      <c r="D5" s="50" t="str">
        <f t="shared" si="0"/>
        <v/>
      </c>
    </row>
    <row r="6" customHeight="true" spans="1:4">
      <c r="A6" s="48" t="s">
        <v>1539</v>
      </c>
      <c r="B6" s="49"/>
      <c r="C6" s="49">
        <v>50</v>
      </c>
      <c r="D6" s="50" t="str">
        <f t="shared" si="0"/>
        <v/>
      </c>
    </row>
    <row r="7" customHeight="true" spans="1:4">
      <c r="A7" s="48" t="s">
        <v>1694</v>
      </c>
      <c r="B7" s="49"/>
      <c r="C7" s="49">
        <v>50</v>
      </c>
      <c r="D7" s="50" t="str">
        <f t="shared" si="0"/>
        <v/>
      </c>
    </row>
    <row r="8" customHeight="true" spans="1:4">
      <c r="A8" s="48" t="s">
        <v>1395</v>
      </c>
      <c r="B8" s="49">
        <v>40</v>
      </c>
      <c r="C8" s="49">
        <v>45</v>
      </c>
      <c r="D8" s="50">
        <f t="shared" si="0"/>
        <v>12.5</v>
      </c>
    </row>
    <row r="9" customHeight="true" spans="1:4">
      <c r="A9" s="48" t="s">
        <v>1697</v>
      </c>
      <c r="B9" s="49">
        <v>40</v>
      </c>
      <c r="C9" s="49">
        <v>45</v>
      </c>
      <c r="D9" s="50">
        <f t="shared" si="0"/>
        <v>12.5</v>
      </c>
    </row>
    <row r="10" customHeight="true" spans="1:1">
      <c r="A10" s="51" t="s">
        <v>1699</v>
      </c>
    </row>
  </sheetData>
  <mergeCells count="1">
    <mergeCell ref="A1:D1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1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F4" sqref="F4"/>
    </sheetView>
  </sheetViews>
  <sheetFormatPr defaultColWidth="9.625" defaultRowHeight="15.75" outlineLevelCol="6"/>
  <cols>
    <col min="1" max="1" width="48.5083333333333" style="1" customWidth="true"/>
    <col min="2" max="4" width="15.125" style="29" customWidth="true"/>
    <col min="5" max="6" width="15.125" style="1" customWidth="true"/>
    <col min="7" max="7" width="10.125" style="1"/>
    <col min="8" max="16384" width="9.625" style="1"/>
  </cols>
  <sheetData>
    <row r="1" s="1" customFormat="true" ht="26" customHeight="true" spans="1:6">
      <c r="A1" s="4" t="s">
        <v>1700</v>
      </c>
      <c r="B1" s="4"/>
      <c r="C1" s="4"/>
      <c r="D1" s="4"/>
      <c r="E1" s="4"/>
      <c r="F1" s="4"/>
    </row>
    <row r="2" s="2" customFormat="true" ht="26" customHeight="true" spans="2:6">
      <c r="B2" s="5"/>
      <c r="C2" s="5"/>
      <c r="D2" s="6"/>
      <c r="E2" s="5"/>
      <c r="F2" s="6" t="s">
        <v>24</v>
      </c>
    </row>
    <row r="3" s="2" customFormat="true" ht="26" customHeight="true" spans="1:6">
      <c r="A3" s="7" t="s">
        <v>1701</v>
      </c>
      <c r="B3" s="8" t="s">
        <v>26</v>
      </c>
      <c r="C3" s="8" t="s">
        <v>27</v>
      </c>
      <c r="D3" s="8" t="s">
        <v>28</v>
      </c>
      <c r="E3" s="21" t="s">
        <v>29</v>
      </c>
      <c r="F3" s="22" t="s">
        <v>30</v>
      </c>
    </row>
    <row r="4" s="27" customFormat="true" ht="26" customHeight="true" spans="1:6">
      <c r="A4" s="9" t="s">
        <v>1702</v>
      </c>
      <c r="B4" s="10">
        <v>26800</v>
      </c>
      <c r="C4" s="30">
        <v>29865</v>
      </c>
      <c r="D4" s="10">
        <f>SUM(D5:D9)</f>
        <v>31064</v>
      </c>
      <c r="E4" s="24">
        <f t="shared" ref="E4:E21" si="0">IF(B4&lt;&gt;0,ROUND(100*(D4/B4-1),1),"")</f>
        <v>15.9</v>
      </c>
      <c r="F4" s="24">
        <f t="shared" ref="F4:F21" si="1">IF(C4&lt;&gt;0,ROUND(100*(D4/C4),1),"")</f>
        <v>104</v>
      </c>
    </row>
    <row r="5" s="28" customFormat="true" ht="26" customHeight="true" spans="1:6">
      <c r="A5" s="31" t="s">
        <v>1703</v>
      </c>
      <c r="B5" s="32">
        <v>15249</v>
      </c>
      <c r="C5" s="13">
        <v>16222</v>
      </c>
      <c r="D5" s="32">
        <v>16269</v>
      </c>
      <c r="E5" s="26">
        <f t="shared" si="0"/>
        <v>6.7</v>
      </c>
      <c r="F5" s="26">
        <f t="shared" si="1"/>
        <v>100.3</v>
      </c>
    </row>
    <row r="6" s="28" customFormat="true" ht="26" customHeight="true" spans="1:6">
      <c r="A6" s="33" t="s">
        <v>1704</v>
      </c>
      <c r="B6" s="32">
        <v>11458</v>
      </c>
      <c r="C6" s="13">
        <v>13540</v>
      </c>
      <c r="D6" s="32">
        <v>14414</v>
      </c>
      <c r="E6" s="26">
        <f t="shared" si="0"/>
        <v>25.8</v>
      </c>
      <c r="F6" s="26">
        <f t="shared" si="1"/>
        <v>106.5</v>
      </c>
    </row>
    <row r="7" s="28" customFormat="true" ht="26" customHeight="true" spans="1:6">
      <c r="A7" s="33" t="s">
        <v>1705</v>
      </c>
      <c r="B7" s="32">
        <v>27</v>
      </c>
      <c r="C7" s="13">
        <v>30</v>
      </c>
      <c r="D7" s="32">
        <v>17</v>
      </c>
      <c r="E7" s="26">
        <f t="shared" si="0"/>
        <v>-37</v>
      </c>
      <c r="F7" s="26">
        <f t="shared" si="1"/>
        <v>56.7</v>
      </c>
    </row>
    <row r="8" s="28" customFormat="true" ht="26" customHeight="true" spans="1:6">
      <c r="A8" s="33" t="s">
        <v>1706</v>
      </c>
      <c r="B8" s="32">
        <v>66</v>
      </c>
      <c r="C8" s="13">
        <v>72</v>
      </c>
      <c r="D8" s="32">
        <v>363</v>
      </c>
      <c r="E8" s="26">
        <f t="shared" si="0"/>
        <v>450</v>
      </c>
      <c r="F8" s="26">
        <f t="shared" si="1"/>
        <v>504.2</v>
      </c>
    </row>
    <row r="9" s="28" customFormat="true" ht="26" customHeight="true" spans="1:6">
      <c r="A9" s="33" t="s">
        <v>1707</v>
      </c>
      <c r="B9" s="32"/>
      <c r="C9" s="13">
        <v>1</v>
      </c>
      <c r="D9" s="15">
        <v>1</v>
      </c>
      <c r="E9" s="26" t="str">
        <f t="shared" si="0"/>
        <v/>
      </c>
      <c r="F9" s="26">
        <f t="shared" si="1"/>
        <v>100</v>
      </c>
    </row>
    <row r="10" s="27" customFormat="true" ht="26" customHeight="true" spans="1:6">
      <c r="A10" s="9" t="s">
        <v>1708</v>
      </c>
      <c r="B10" s="10">
        <v>13325</v>
      </c>
      <c r="C10" s="10">
        <f>SUM(C11:C16)</f>
        <v>14260</v>
      </c>
      <c r="D10" s="10">
        <f>SUM(D11:D16)</f>
        <v>14884</v>
      </c>
      <c r="E10" s="24">
        <f t="shared" si="0"/>
        <v>11.7</v>
      </c>
      <c r="F10" s="24">
        <f t="shared" si="1"/>
        <v>104.4</v>
      </c>
    </row>
    <row r="11" s="28" customFormat="true" ht="26" customHeight="true" spans="1:6">
      <c r="A11" s="31" t="s">
        <v>1703</v>
      </c>
      <c r="B11" s="32">
        <v>5281</v>
      </c>
      <c r="C11" s="13">
        <v>4112</v>
      </c>
      <c r="D11" s="32">
        <v>5566</v>
      </c>
      <c r="E11" s="26">
        <f t="shared" si="0"/>
        <v>5.4</v>
      </c>
      <c r="F11" s="26">
        <f t="shared" si="1"/>
        <v>135.4</v>
      </c>
    </row>
    <row r="12" s="28" customFormat="true" ht="26" customHeight="true" spans="1:6">
      <c r="A12" s="33" t="s">
        <v>1704</v>
      </c>
      <c r="B12" s="32">
        <v>7864</v>
      </c>
      <c r="C12" s="13">
        <v>9486</v>
      </c>
      <c r="D12" s="32">
        <v>8638</v>
      </c>
      <c r="E12" s="26">
        <f t="shared" si="0"/>
        <v>9.8</v>
      </c>
      <c r="F12" s="26">
        <f t="shared" si="1"/>
        <v>91.1</v>
      </c>
    </row>
    <row r="13" s="28" customFormat="true" ht="26" customHeight="true" spans="1:6">
      <c r="A13" s="33" t="s">
        <v>1705</v>
      </c>
      <c r="B13" s="32">
        <v>106</v>
      </c>
      <c r="C13" s="13">
        <v>110</v>
      </c>
      <c r="D13" s="32">
        <v>167</v>
      </c>
      <c r="E13" s="26">
        <f t="shared" si="0"/>
        <v>57.5</v>
      </c>
      <c r="F13" s="26">
        <f t="shared" si="1"/>
        <v>151.8</v>
      </c>
    </row>
    <row r="14" s="28" customFormat="true" ht="26" customHeight="true" spans="1:6">
      <c r="A14" s="33" t="s">
        <v>1709</v>
      </c>
      <c r="B14" s="32">
        <v>58</v>
      </c>
      <c r="C14" s="13">
        <v>548</v>
      </c>
      <c r="D14" s="32">
        <v>474</v>
      </c>
      <c r="E14" s="26">
        <f t="shared" si="0"/>
        <v>717.2</v>
      </c>
      <c r="F14" s="26">
        <f t="shared" si="1"/>
        <v>86.5</v>
      </c>
    </row>
    <row r="15" s="28" customFormat="true" ht="26" customHeight="true" spans="1:6">
      <c r="A15" s="33" t="s">
        <v>1706</v>
      </c>
      <c r="B15" s="32">
        <v>4</v>
      </c>
      <c r="C15" s="13">
        <v>4</v>
      </c>
      <c r="D15" s="32">
        <v>17</v>
      </c>
      <c r="E15" s="26">
        <f t="shared" si="0"/>
        <v>325</v>
      </c>
      <c r="F15" s="26">
        <f t="shared" si="1"/>
        <v>425</v>
      </c>
    </row>
    <row r="16" s="28" customFormat="true" ht="26" customHeight="true" spans="1:6">
      <c r="A16" s="33" t="s">
        <v>1707</v>
      </c>
      <c r="B16" s="32">
        <v>12</v>
      </c>
      <c r="C16" s="15"/>
      <c r="D16" s="32">
        <v>22</v>
      </c>
      <c r="E16" s="26">
        <f t="shared" si="0"/>
        <v>83.3</v>
      </c>
      <c r="F16" s="26" t="str">
        <f t="shared" si="1"/>
        <v/>
      </c>
    </row>
    <row r="17" s="27" customFormat="true" ht="26" customHeight="true" spans="1:7">
      <c r="A17" s="9" t="s">
        <v>1710</v>
      </c>
      <c r="B17" s="10">
        <v>40125</v>
      </c>
      <c r="C17" s="10">
        <f>SUM(C4,C10)</f>
        <v>44125</v>
      </c>
      <c r="D17" s="10">
        <f>SUM(D4,D10)</f>
        <v>45948</v>
      </c>
      <c r="E17" s="24">
        <f t="shared" si="0"/>
        <v>14.5</v>
      </c>
      <c r="F17" s="24">
        <f t="shared" si="1"/>
        <v>104.1</v>
      </c>
      <c r="G17" s="38"/>
    </row>
    <row r="18" ht="26" customHeight="true" spans="1:6">
      <c r="A18" s="16" t="s">
        <v>1381</v>
      </c>
      <c r="B18" s="10">
        <v>25172</v>
      </c>
      <c r="C18" s="34">
        <v>29975</v>
      </c>
      <c r="D18" s="10">
        <f>SUM(D19:D20)</f>
        <v>28772</v>
      </c>
      <c r="E18" s="24">
        <f t="shared" si="0"/>
        <v>14.3</v>
      </c>
      <c r="F18" s="24">
        <f t="shared" si="1"/>
        <v>96</v>
      </c>
    </row>
    <row r="19" ht="26" customHeight="true" spans="1:6">
      <c r="A19" s="35" t="s">
        <v>1711</v>
      </c>
      <c r="B19" s="32">
        <v>22932</v>
      </c>
      <c r="C19" s="36">
        <v>27735</v>
      </c>
      <c r="D19" s="18">
        <v>27785</v>
      </c>
      <c r="E19" s="26">
        <f t="shared" si="0"/>
        <v>21.2</v>
      </c>
      <c r="F19" s="26">
        <f t="shared" si="1"/>
        <v>100.2</v>
      </c>
    </row>
    <row r="20" ht="26" customHeight="true" spans="1:6">
      <c r="A20" s="35" t="s">
        <v>1712</v>
      </c>
      <c r="B20" s="32">
        <v>2240</v>
      </c>
      <c r="C20" s="36">
        <v>2240</v>
      </c>
      <c r="D20" s="18">
        <v>987</v>
      </c>
      <c r="E20" s="26">
        <f t="shared" si="0"/>
        <v>-55.9</v>
      </c>
      <c r="F20" s="26">
        <f t="shared" si="1"/>
        <v>44.1</v>
      </c>
    </row>
    <row r="21" ht="26" customHeight="true" spans="1:6">
      <c r="A21" s="20" t="s">
        <v>1646</v>
      </c>
      <c r="B21" s="10">
        <v>65297</v>
      </c>
      <c r="C21" s="37">
        <f>C17+C18</f>
        <v>74100</v>
      </c>
      <c r="D21" s="10">
        <f>D17+D18</f>
        <v>74720</v>
      </c>
      <c r="E21" s="24">
        <f t="shared" si="0"/>
        <v>14.4</v>
      </c>
      <c r="F21" s="24">
        <f t="shared" si="1"/>
        <v>100.8</v>
      </c>
    </row>
  </sheetData>
  <autoFilter ref="A3:G17">
    <extLst/>
  </autoFilter>
  <mergeCells count="1">
    <mergeCell ref="A1:F1"/>
  </mergeCells>
  <printOptions horizontalCentered="true"/>
  <pageMargins left="0.75" right="0.63" top="0.87" bottom="0.75" header="0.5" footer="0.5"/>
  <pageSetup paperSize="9" firstPageNumber="44" fitToHeight="0" orientation="landscape" useFirstPageNumber="true" horizontalDpi="600" verticalDpi="600"/>
  <headerFooter>
    <evenFooter>&amp;L&amp;14—&amp;P—</even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zoomScale="90" zoomScaleNormal="90" workbookViewId="0">
      <selection activeCell="D24" sqref="D24"/>
    </sheetView>
  </sheetViews>
  <sheetFormatPr defaultColWidth="9" defaultRowHeight="24" customHeight="true" outlineLevelCol="5"/>
  <cols>
    <col min="1" max="1" width="38.5" customWidth="true"/>
    <col min="2" max="6" width="15.625" customWidth="true"/>
  </cols>
  <sheetData>
    <row r="1" s="1" customFormat="true" customHeight="true" spans="1:6">
      <c r="A1" s="4" t="s">
        <v>1713</v>
      </c>
      <c r="B1" s="4"/>
      <c r="C1" s="4"/>
      <c r="D1" s="4"/>
      <c r="E1" s="4"/>
      <c r="F1" s="4"/>
    </row>
    <row r="2" s="2" customFormat="true" customHeight="true" spans="2:6">
      <c r="B2" s="5"/>
      <c r="C2" s="5"/>
      <c r="D2" s="6"/>
      <c r="E2" s="5"/>
      <c r="F2" s="6" t="s">
        <v>24</v>
      </c>
    </row>
    <row r="3" s="2" customFormat="true" customHeight="true" spans="1:6">
      <c r="A3" s="7" t="s">
        <v>1701</v>
      </c>
      <c r="B3" s="8" t="s">
        <v>26</v>
      </c>
      <c r="C3" s="8" t="s">
        <v>27</v>
      </c>
      <c r="D3" s="8" t="s">
        <v>28</v>
      </c>
      <c r="E3" s="21" t="s">
        <v>29</v>
      </c>
      <c r="F3" s="22" t="s">
        <v>30</v>
      </c>
    </row>
    <row r="4" s="3" customFormat="true" customHeight="true" spans="1:6">
      <c r="A4" s="9" t="s">
        <v>1714</v>
      </c>
      <c r="B4" s="10">
        <v>28053</v>
      </c>
      <c r="C4" s="10">
        <v>29865</v>
      </c>
      <c r="D4" s="10">
        <v>31206</v>
      </c>
      <c r="E4" s="23">
        <f>IF(B4&lt;&gt;0,ROUND(100*(D4/B4-1),1),"")</f>
        <v>11.2</v>
      </c>
      <c r="F4" s="24">
        <f>IF(C4&lt;&gt;0,ROUND(100*(D4/C4),1),"")</f>
        <v>104.5</v>
      </c>
    </row>
    <row r="5" s="1" customFormat="true" customHeight="true" spans="1:6">
      <c r="A5" s="11" t="s">
        <v>1715</v>
      </c>
      <c r="B5" s="12">
        <v>28048</v>
      </c>
      <c r="C5" s="13">
        <v>29862</v>
      </c>
      <c r="D5" s="12">
        <v>31171</v>
      </c>
      <c r="E5" s="25">
        <f t="shared" ref="E5:E16" si="0">IF(B5&lt;&gt;0,ROUND(100*(D5/B5-1),1),"")</f>
        <v>11.1</v>
      </c>
      <c r="F5" s="26">
        <f t="shared" ref="F5:F16" si="1">IF(C5&lt;&gt;0,ROUND(100*(D5/C5),1),"")</f>
        <v>104.4</v>
      </c>
    </row>
    <row r="6" s="1" customFormat="true" customHeight="true" spans="1:6">
      <c r="A6" s="11" t="s">
        <v>1716</v>
      </c>
      <c r="B6" s="12">
        <v>5</v>
      </c>
      <c r="C6" s="13">
        <v>2</v>
      </c>
      <c r="D6" s="12">
        <v>26</v>
      </c>
      <c r="E6" s="25">
        <f t="shared" si="0"/>
        <v>420</v>
      </c>
      <c r="F6" s="26">
        <f t="shared" si="1"/>
        <v>1300</v>
      </c>
    </row>
    <row r="7" s="1" customFormat="true" customHeight="true" spans="1:6">
      <c r="A7" s="14" t="s">
        <v>1536</v>
      </c>
      <c r="B7" s="15"/>
      <c r="C7" s="13">
        <v>1</v>
      </c>
      <c r="D7" s="15">
        <v>9</v>
      </c>
      <c r="E7" s="23" t="str">
        <f t="shared" si="0"/>
        <v/>
      </c>
      <c r="F7" s="26">
        <f t="shared" si="1"/>
        <v>900</v>
      </c>
    </row>
    <row r="8" s="3" customFormat="true" customHeight="true" spans="1:6">
      <c r="A8" s="9" t="s">
        <v>1717</v>
      </c>
      <c r="B8" s="10">
        <v>8472</v>
      </c>
      <c r="C8" s="10">
        <v>9596</v>
      </c>
      <c r="D8" s="10">
        <v>10092</v>
      </c>
      <c r="E8" s="23">
        <f t="shared" si="0"/>
        <v>19.1</v>
      </c>
      <c r="F8" s="24">
        <f t="shared" si="1"/>
        <v>105.2</v>
      </c>
    </row>
    <row r="9" s="1" customFormat="true" customHeight="true" spans="1:6">
      <c r="A9" s="11" t="s">
        <v>1718</v>
      </c>
      <c r="B9" s="12">
        <v>8468</v>
      </c>
      <c r="C9" s="15">
        <v>9593</v>
      </c>
      <c r="D9" s="15">
        <v>10075</v>
      </c>
      <c r="E9" s="25">
        <f t="shared" si="0"/>
        <v>19</v>
      </c>
      <c r="F9" s="26">
        <f t="shared" si="1"/>
        <v>105</v>
      </c>
    </row>
    <row r="10" s="1" customFormat="true" customHeight="true" spans="1:6">
      <c r="A10" s="11" t="s">
        <v>1716</v>
      </c>
      <c r="B10" s="12">
        <v>4</v>
      </c>
      <c r="C10" s="12">
        <v>3</v>
      </c>
      <c r="D10" s="15">
        <v>14</v>
      </c>
      <c r="E10" s="25">
        <f t="shared" si="0"/>
        <v>250</v>
      </c>
      <c r="F10" s="26">
        <f t="shared" si="1"/>
        <v>466.7</v>
      </c>
    </row>
    <row r="11" s="1" customFormat="true" customHeight="true" spans="1:6">
      <c r="A11" s="14" t="s">
        <v>1536</v>
      </c>
      <c r="B11" s="12"/>
      <c r="C11" s="15"/>
      <c r="D11" s="15">
        <v>3</v>
      </c>
      <c r="E11" s="23" t="str">
        <f t="shared" si="0"/>
        <v/>
      </c>
      <c r="F11" s="26" t="str">
        <f t="shared" si="1"/>
        <v/>
      </c>
    </row>
    <row r="12" s="1" customFormat="true" customHeight="true" spans="1:6">
      <c r="A12" s="9" t="s">
        <v>1719</v>
      </c>
      <c r="B12" s="10">
        <v>36525</v>
      </c>
      <c r="C12" s="10">
        <v>39461</v>
      </c>
      <c r="D12" s="10">
        <v>41298</v>
      </c>
      <c r="E12" s="23">
        <f t="shared" si="0"/>
        <v>13.1</v>
      </c>
      <c r="F12" s="24">
        <f t="shared" si="1"/>
        <v>104.7</v>
      </c>
    </row>
    <row r="13" customHeight="true" spans="1:6">
      <c r="A13" s="16" t="s">
        <v>1720</v>
      </c>
      <c r="B13" s="10">
        <v>28772</v>
      </c>
      <c r="C13" s="10">
        <v>34639</v>
      </c>
      <c r="D13" s="10">
        <v>33422</v>
      </c>
      <c r="E13" s="23">
        <f t="shared" si="0"/>
        <v>16.2</v>
      </c>
      <c r="F13" s="24">
        <f t="shared" si="1"/>
        <v>96.5</v>
      </c>
    </row>
    <row r="14" customHeight="true" spans="1:6">
      <c r="A14" s="17" t="s">
        <v>1721</v>
      </c>
      <c r="B14" s="18">
        <v>987</v>
      </c>
      <c r="C14" s="19">
        <v>2240</v>
      </c>
      <c r="D14" s="18">
        <v>845</v>
      </c>
      <c r="E14" s="25">
        <f t="shared" si="0"/>
        <v>-14.4</v>
      </c>
      <c r="F14" s="26">
        <f t="shared" si="1"/>
        <v>37.7</v>
      </c>
    </row>
    <row r="15" customHeight="true" spans="1:6">
      <c r="A15" s="17" t="s">
        <v>1722</v>
      </c>
      <c r="B15" s="18">
        <v>27785</v>
      </c>
      <c r="C15" s="19">
        <v>32399</v>
      </c>
      <c r="D15" s="18">
        <v>32577</v>
      </c>
      <c r="E15" s="25">
        <f t="shared" si="0"/>
        <v>17.2</v>
      </c>
      <c r="F15" s="26">
        <f t="shared" si="1"/>
        <v>100.5</v>
      </c>
    </row>
    <row r="16" customHeight="true" spans="1:6">
      <c r="A16" s="20" t="s">
        <v>1647</v>
      </c>
      <c r="B16" s="10">
        <v>65297</v>
      </c>
      <c r="C16" s="10">
        <f>C12+C13</f>
        <v>74100</v>
      </c>
      <c r="D16" s="10">
        <f>D12+D13</f>
        <v>74720</v>
      </c>
      <c r="E16" s="23">
        <f t="shared" si="0"/>
        <v>14.4</v>
      </c>
      <c r="F16" s="24">
        <f t="shared" si="1"/>
        <v>100.8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表一</vt:lpstr>
      <vt:lpstr>表二</vt:lpstr>
      <vt:lpstr>表三</vt:lpstr>
      <vt:lpstr>表四1</vt:lpstr>
      <vt:lpstr>表五1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  <vt:lpstr>表十六</vt:lpstr>
      <vt:lpstr>表十七</vt:lpstr>
      <vt:lpstr>表十八</vt:lpstr>
      <vt:lpstr>表十九</vt:lpstr>
      <vt:lpstr>表二十</vt:lpstr>
      <vt:lpstr>表二十一</vt:lpstr>
      <vt:lpstr>表二十二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2018-06-14T05:20:00Z</dcterms:created>
  <cp:lastPrinted>2020-06-19T10:50:00Z</cp:lastPrinted>
  <dcterms:modified xsi:type="dcterms:W3CDTF">2024-08-08T10:48:05Z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KSOReadingLayout">
    <vt:bool>true</vt:bool>
  </property>
  <property fmtid="{D5CDD505-2E9C-101B-9397-08002B2CF9AE}" pid="4" name="ICV">
    <vt:lpwstr>D4FEB2D96AA4813B68586A6674B786BC_43</vt:lpwstr>
  </property>
</Properties>
</file>