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65" activeTab="3"/>
  </bookViews>
  <sheets>
    <sheet name="表一" sheetId="1" r:id="rId1"/>
    <sheet name="表二" sheetId="2" r:id="rId2"/>
    <sheet name="表三" sheetId="3" r:id="rId3"/>
    <sheet name="表四" sheetId="5" r:id="rId4"/>
  </sheets>
  <definedNames>
    <definedName name="备注">#REF!</definedName>
    <definedName name="单位">#REF!</definedName>
    <definedName name="归口股室">#REF!</definedName>
    <definedName name="金额">#REF!</definedName>
    <definedName name="项">#REF!</definedName>
    <definedName name="资金来源">#REF!</definedName>
  </definedNames>
  <calcPr calcId="144525"/>
</workbook>
</file>

<file path=xl/sharedStrings.xml><?xml version="1.0" encoding="utf-8"?>
<sst xmlns="http://schemas.openxmlformats.org/spreadsheetml/2006/main" count="139" uniqueCount="117">
  <si>
    <t>表一：2023年柳城县一般公共预算调整方案表</t>
  </si>
  <si>
    <t xml:space="preserve"> 单位：万元  </t>
  </si>
  <si>
    <t>科目名称</t>
  </si>
  <si>
    <t>年初预算数</t>
  </si>
  <si>
    <t>调整数</t>
  </si>
  <si>
    <t>调整预算数</t>
  </si>
  <si>
    <t>调整%</t>
  </si>
  <si>
    <t>主要增减原因</t>
  </si>
  <si>
    <t>收入总计</t>
  </si>
  <si>
    <t>一、一般公共预算收入</t>
  </si>
  <si>
    <t>（一）税收收入</t>
  </si>
  <si>
    <t>（二）非税收入</t>
  </si>
  <si>
    <t>二、上级补助收入</t>
  </si>
  <si>
    <t>三、下级上解收入</t>
  </si>
  <si>
    <t>四、上年结转结余收入</t>
  </si>
  <si>
    <t>其中：上年专款结转</t>
  </si>
  <si>
    <t>五、债务转贷收入</t>
  </si>
  <si>
    <t>六、调入预算稳定调节资金</t>
  </si>
  <si>
    <t>七、调入其他资金</t>
  </si>
  <si>
    <t>支出总计</t>
  </si>
  <si>
    <t>一、一般公共预算支出合计</t>
  </si>
  <si>
    <t xml:space="preserve">      一般公共服务</t>
  </si>
  <si>
    <t>行政事业单位增人增资、社会保障缴费、公用经费、地方保障经费等追加支出</t>
  </si>
  <si>
    <t xml:space="preserve">      国防</t>
  </si>
  <si>
    <t>上级转移支付补助，征兵工作经费、民兵事业费支出</t>
  </si>
  <si>
    <t xml:space="preserve">      公共安全</t>
  </si>
  <si>
    <t>上级转移支付补助，22年奖励性补贴、23年绩效奖、新增债券项目等追加支出</t>
  </si>
  <si>
    <t xml:space="preserve">      教育</t>
  </si>
  <si>
    <t>上级转移支付补助、学校基础设施建设维护、乡村教师补助、抚恤金、基本工资标准调增及绩效等追加支出</t>
  </si>
  <si>
    <t xml:space="preserve">      科学技术</t>
  </si>
  <si>
    <t>企业优惠政策扶持、基本工资标准调增及绩效等追加支出</t>
  </si>
  <si>
    <t xml:space="preserve">      文化体育与传媒</t>
  </si>
  <si>
    <t>上级转移支付补助，基本工资标准调增及绩效、社会保障缴费等追加支出</t>
  </si>
  <si>
    <t xml:space="preserve">      社会保障和就业</t>
  </si>
  <si>
    <t>上级补助收入，离退休人员生活补助、机关养老、抚恤金、职业年金缴费行政事业单位医疗等追加支出</t>
  </si>
  <si>
    <t xml:space="preserve">      医疗卫生</t>
  </si>
  <si>
    <t>上级补助收入，代缴城乡居民基本医疗保险经费、增人增资、社会保障缴费等追加支出</t>
  </si>
  <si>
    <t xml:space="preserve">      节能环保</t>
  </si>
  <si>
    <t>上级转移支付补助，22年及以前年度中央基建投资项目等追加支出</t>
  </si>
  <si>
    <t xml:space="preserve">      城乡社区事务</t>
  </si>
  <si>
    <t>上级转移支付补助，农村基础设施建设项目、新增债券安排、基本工资标准调增及绩效等追加支出</t>
  </si>
  <si>
    <t xml:space="preserve">      农林水事务</t>
  </si>
  <si>
    <t>上级转移支付补助，22年及以前年度农业和水利项目、新增债券安排、22年奖励性补贴、基本工资标准调增及绩效等追加支出</t>
  </si>
  <si>
    <t xml:space="preserve">      交通运输</t>
  </si>
  <si>
    <t>上级转移支付补助，新增债券安排公路建设支出，上级收回调整部分2021年、2022年车辆购置税收入补助</t>
  </si>
  <si>
    <t xml:space="preserve">      资源勘探电力信息等事务</t>
  </si>
  <si>
    <t>上级转移支付补助、新增债券安排支持乡村振兴（产业园区）项目</t>
  </si>
  <si>
    <t xml:space="preserve">      商业服务业等事务</t>
  </si>
  <si>
    <t>上级转移支付补助，22年奖励性补贴、23年绩效奖、人员增资、公用经费等追加支出</t>
  </si>
  <si>
    <t xml:space="preserve">      金融支出</t>
  </si>
  <si>
    <t>上级转移支付补助、桂惠贷财政贴息</t>
  </si>
  <si>
    <t xml:space="preserve">      自然资源海洋气象等事务</t>
  </si>
  <si>
    <t>上级转移支付补助，自然资源执法调查经费、基本工资标准调增及绩效等追加支出</t>
  </si>
  <si>
    <t xml:space="preserve">      住房保障支出</t>
  </si>
  <si>
    <t>上级转移支付补助，编内在职住房公积金支出</t>
  </si>
  <si>
    <t xml:space="preserve">      粮油物资储备管理事务</t>
  </si>
  <si>
    <t>上级转移支付补助，22年上级补助项目乡村振兴、粮库建设维修、粮食差价亏损补贴等支出</t>
  </si>
  <si>
    <t xml:space="preserve">      灾害防治及应急管理</t>
  </si>
  <si>
    <t>上级转移支付补助，基本工资标准调增及绩效等追加支出</t>
  </si>
  <si>
    <t xml:space="preserve">      预备费</t>
  </si>
  <si>
    <t>调整用于年度预算执行中发生的不可预见应急性支出</t>
  </si>
  <si>
    <t xml:space="preserve">      其他支出</t>
  </si>
  <si>
    <t>调剂用于全县增人增资、抚恤金支出</t>
  </si>
  <si>
    <t xml:space="preserve">      国债还本付息支出</t>
  </si>
  <si>
    <t>调整当年线上还本付息资金</t>
  </si>
  <si>
    <t xml:space="preserve">     债务发行费用支出</t>
  </si>
  <si>
    <t>二、上解支出</t>
  </si>
  <si>
    <t>三、补助下级支出</t>
  </si>
  <si>
    <t>四、调出资金</t>
  </si>
  <si>
    <t>五、地方政府一般债务还本支出</t>
  </si>
  <si>
    <t>六、债务转贷支出</t>
  </si>
  <si>
    <t>七、补充预算稳定调节基金</t>
  </si>
  <si>
    <t>年终结余</t>
  </si>
  <si>
    <t>表二：2023年柳城县政府性基金预算调整方案表</t>
  </si>
  <si>
    <t>项        目</t>
  </si>
  <si>
    <t>一、政府性基金收入</t>
  </si>
  <si>
    <t>三、调入资金</t>
  </si>
  <si>
    <t>四、上年结余收入</t>
  </si>
  <si>
    <t>一、政府性基金支出</t>
  </si>
  <si>
    <t>二、补助下级支出</t>
  </si>
  <si>
    <t>三、调出资金</t>
  </si>
  <si>
    <t>四、地方政府专项债务还本支出</t>
  </si>
  <si>
    <t>五、债务转贷支出</t>
  </si>
  <si>
    <t>表三：2023年柳城县国有资本经营预算调整方案表</t>
  </si>
  <si>
    <t>年初预算</t>
  </si>
  <si>
    <t>国有资本经营预算收入合计</t>
  </si>
  <si>
    <t>国有资本经营预算支出合计</t>
  </si>
  <si>
    <t>一、利润收入</t>
  </si>
  <si>
    <t>一、社会保障和就业支出</t>
  </si>
  <si>
    <t>二、股利、股息收入</t>
  </si>
  <si>
    <t>二、国有资本经营预算支出</t>
  </si>
  <si>
    <t>三、产权转让收入</t>
  </si>
  <si>
    <t>三、其他国有资本经营预算支出</t>
  </si>
  <si>
    <t>四、清算收入</t>
  </si>
  <si>
    <t>四、上年结转专款支出</t>
  </si>
  <si>
    <t>五、其他国有资本经营收入</t>
  </si>
  <si>
    <t>转移性收入</t>
  </si>
  <si>
    <t>转移性支出</t>
  </si>
  <si>
    <t>一、上级补助收入</t>
  </si>
  <si>
    <t>一、调出资金</t>
  </si>
  <si>
    <t>二、上年结余收入</t>
  </si>
  <si>
    <t>二、年终结余</t>
  </si>
  <si>
    <t>表四：2023年柳城县社会保险基金预算调整表</t>
  </si>
  <si>
    <t>单位：万元</t>
  </si>
  <si>
    <t>调整后预算数</t>
  </si>
  <si>
    <t>社会保险基金收入合计</t>
  </si>
  <si>
    <t>一、机关事业单位基本养老保险基金收入</t>
  </si>
  <si>
    <t>二、城乡居民基本养老保险基金收入</t>
  </si>
  <si>
    <t>社会保险基金支出合计</t>
  </si>
  <si>
    <t>一、机关事业单位基本养老保险基金支出</t>
  </si>
  <si>
    <t>二、城乡居民基本养老保险基金支出</t>
  </si>
  <si>
    <t>本年收支结余</t>
  </si>
  <si>
    <t>年末滚存结余</t>
  </si>
  <si>
    <t>一、机关事业单位基本养老保险基金本年结余</t>
  </si>
  <si>
    <t xml:space="preserve">    机关事业单位基本养老保险基金年末滚存结余</t>
  </si>
  <si>
    <t>二、城乡居民基本养老保险基金本年结余</t>
  </si>
  <si>
    <t xml:space="preserve">    城乡居民基本养老保险基金年末滚存结余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</si>
</sst>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,##0_ "/>
  </numFmts>
  <fonts count="24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仿宋_GB2312"/>
      <charset val="134"/>
    </font>
    <font>
      <sz val="11"/>
      <name val="宋体"/>
      <charset val="134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right" vertical="center"/>
    </xf>
    <xf numFmtId="0" fontId="0" fillId="0" borderId="1" xfId="0" applyBorder="1">
      <alignment vertical="center"/>
    </xf>
    <xf numFmtId="41" fontId="0" fillId="0" borderId="1" xfId="0" applyNumberFormat="1" applyFill="1" applyBorder="1" applyAlignment="1">
      <alignment horizontal="left" vertical="center"/>
    </xf>
    <xf numFmtId="41" fontId="0" fillId="0" borderId="1" xfId="0" applyNumberFormat="1" applyBorder="1">
      <alignment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2" fillId="0" borderId="1" xfId="0" applyNumberFormat="1" applyFont="1" applyFill="1" applyBorder="1" applyAlignment="1">
      <alignment horizontal="right" vertical="center"/>
    </xf>
    <xf numFmtId="41" fontId="0" fillId="0" borderId="1" xfId="0" applyNumberFormat="1" applyFill="1" applyBorder="1" applyAlignment="1">
      <alignment horizontal="center" vertical="center"/>
    </xf>
    <xf numFmtId="41" fontId="0" fillId="0" borderId="1" xfId="0" applyNumberFormat="1" applyFont="1" applyFill="1" applyBorder="1" applyAlignment="1">
      <alignment horizontal="center" vertical="center"/>
    </xf>
    <xf numFmtId="41" fontId="0" fillId="0" borderId="1" xfId="0" applyNumberFormat="1" applyFont="1" applyBorder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41" fontId="2" fillId="0" borderId="1" xfId="0" applyNumberFormat="1" applyFont="1" applyFill="1" applyBorder="1" applyAlignment="1">
      <alignment vertical="center"/>
    </xf>
    <xf numFmtId="41" fontId="0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176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vertical="center" wrapText="1"/>
    </xf>
    <xf numFmtId="41" fontId="2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41" fontId="0" fillId="0" borderId="1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41" fontId="2" fillId="0" borderId="1" xfId="0" applyNumberFormat="1" applyFont="1" applyFill="1" applyBorder="1">
      <alignment vertical="center"/>
    </xf>
    <xf numFmtId="0" fontId="2" fillId="0" borderId="1" xfId="0" applyFont="1" applyFill="1" applyBorder="1">
      <alignment vertical="center"/>
    </xf>
    <xf numFmtId="41" fontId="4" fillId="0" borderId="1" xfId="0" applyNumberFormat="1" applyFont="1" applyFill="1" applyBorder="1">
      <alignment vertical="center"/>
    </xf>
    <xf numFmtId="0" fontId="0" fillId="0" borderId="1" xfId="0" applyFill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_2010年预算支出调整表（预算）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 (2)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:F1"/>
    </sheetView>
  </sheetViews>
  <sheetFormatPr defaultColWidth="9" defaultRowHeight="13.5" outlineLevelCol="5"/>
  <cols>
    <col min="1" max="1" width="32.125" customWidth="1"/>
    <col min="2" max="4" width="12.125" customWidth="1"/>
    <col min="5" max="5" width="11.625" style="22" customWidth="1"/>
    <col min="6" max="6" width="78.12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3"/>
      <c r="B2" s="23"/>
      <c r="C2" s="23"/>
      <c r="D2" s="24"/>
      <c r="E2" s="25"/>
      <c r="F2" s="24" t="s">
        <v>1</v>
      </c>
    </row>
    <row r="3" ht="2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26" t="s">
        <v>7</v>
      </c>
    </row>
    <row r="4" ht="25" customHeight="1" spans="1:6">
      <c r="A4" s="3" t="s">
        <v>8</v>
      </c>
      <c r="B4" s="27">
        <f>B5+B8+B9+B10+B12+B13+B14</f>
        <v>309732</v>
      </c>
      <c r="C4" s="27">
        <f>C5+C8+C9+C10+C12+C13+C14</f>
        <v>57159</v>
      </c>
      <c r="D4" s="27">
        <f>D5+D8+D9+D10+D12+D13+D14</f>
        <v>366891</v>
      </c>
      <c r="E4" s="28">
        <f t="shared" ref="E4:E17" si="0">IFERROR(C4/B4*100,"")</f>
        <v>18.4543411723684</v>
      </c>
      <c r="F4" s="26"/>
    </row>
    <row r="5" ht="23" customHeight="1" spans="1:6">
      <c r="A5" s="29" t="s">
        <v>9</v>
      </c>
      <c r="B5" s="30">
        <v>78000</v>
      </c>
      <c r="C5" s="30">
        <f>SUM(C6:C7)</f>
        <v>-17800</v>
      </c>
      <c r="D5" s="30">
        <f>B5+C5</f>
        <v>60200</v>
      </c>
      <c r="E5" s="28">
        <f t="shared" si="0"/>
        <v>-22.8205128205128</v>
      </c>
      <c r="F5" s="26"/>
    </row>
    <row r="6" ht="23" customHeight="1" spans="1:6">
      <c r="A6" s="5" t="s">
        <v>10</v>
      </c>
      <c r="B6" s="30">
        <v>42000</v>
      </c>
      <c r="C6" s="30">
        <f>-6000+500</f>
        <v>-5500</v>
      </c>
      <c r="D6" s="30">
        <f>B6+C6</f>
        <v>36500</v>
      </c>
      <c r="E6" s="28">
        <f t="shared" si="0"/>
        <v>-13.0952380952381</v>
      </c>
      <c r="F6" s="26"/>
    </row>
    <row r="7" ht="23" customHeight="1" spans="1:6">
      <c r="A7" s="5" t="s">
        <v>11</v>
      </c>
      <c r="B7" s="30">
        <v>36000</v>
      </c>
      <c r="C7" s="30">
        <f>-12800+500</f>
        <v>-12300</v>
      </c>
      <c r="D7" s="30">
        <f>B7+C7</f>
        <v>23700</v>
      </c>
      <c r="E7" s="28">
        <f t="shared" si="0"/>
        <v>-34.1666666666667</v>
      </c>
      <c r="F7" s="26"/>
    </row>
    <row r="8" ht="23" customHeight="1" spans="1:6">
      <c r="A8" s="29" t="s">
        <v>12</v>
      </c>
      <c r="B8" s="7">
        <v>142227</v>
      </c>
      <c r="C8" s="7">
        <f t="shared" ref="C8:C11" si="1">D8-B8</f>
        <v>54236</v>
      </c>
      <c r="D8" s="7">
        <v>196463</v>
      </c>
      <c r="E8" s="28">
        <f t="shared" si="0"/>
        <v>38.1334064558769</v>
      </c>
      <c r="F8" s="26"/>
    </row>
    <row r="9" ht="23" customHeight="1" spans="1:6">
      <c r="A9" s="29" t="s">
        <v>13</v>
      </c>
      <c r="B9" s="7">
        <v>0</v>
      </c>
      <c r="C9" s="7">
        <f t="shared" si="1"/>
        <v>0</v>
      </c>
      <c r="D9" s="7">
        <v>0</v>
      </c>
      <c r="E9" s="28" t="str">
        <f t="shared" si="0"/>
        <v/>
      </c>
      <c r="F9" s="26"/>
    </row>
    <row r="10" ht="23" customHeight="1" spans="1:6">
      <c r="A10" s="29" t="s">
        <v>14</v>
      </c>
      <c r="B10" s="7">
        <v>63505</v>
      </c>
      <c r="C10" s="7">
        <f t="shared" si="1"/>
        <v>3600</v>
      </c>
      <c r="D10" s="7">
        <v>67105</v>
      </c>
      <c r="E10" s="28">
        <f t="shared" si="0"/>
        <v>5.66884497283678</v>
      </c>
      <c r="F10" s="26"/>
    </row>
    <row r="11" ht="23" customHeight="1" spans="1:6">
      <c r="A11" s="31" t="s">
        <v>15</v>
      </c>
      <c r="B11" s="7">
        <v>0</v>
      </c>
      <c r="C11" s="7">
        <f t="shared" si="1"/>
        <v>0</v>
      </c>
      <c r="D11" s="7">
        <v>0</v>
      </c>
      <c r="E11" s="28" t="str">
        <f t="shared" si="0"/>
        <v/>
      </c>
      <c r="F11" s="26"/>
    </row>
    <row r="12" ht="23" customHeight="1" spans="1:6">
      <c r="A12" s="29" t="s">
        <v>16</v>
      </c>
      <c r="B12" s="7">
        <v>0</v>
      </c>
      <c r="C12" s="7">
        <v>31387</v>
      </c>
      <c r="D12" s="7">
        <v>31387</v>
      </c>
      <c r="E12" s="28" t="str">
        <f t="shared" si="0"/>
        <v/>
      </c>
      <c r="F12" s="26"/>
    </row>
    <row r="13" ht="23" customHeight="1" spans="1:6">
      <c r="A13" s="29" t="s">
        <v>17</v>
      </c>
      <c r="B13" s="7">
        <v>0</v>
      </c>
      <c r="C13" s="7">
        <v>3736</v>
      </c>
      <c r="D13" s="7">
        <v>3736</v>
      </c>
      <c r="E13" s="28" t="str">
        <f t="shared" si="0"/>
        <v/>
      </c>
      <c r="F13" s="26"/>
    </row>
    <row r="14" ht="23" customHeight="1" spans="1:6">
      <c r="A14" s="29" t="s">
        <v>18</v>
      </c>
      <c r="B14" s="7">
        <v>26000</v>
      </c>
      <c r="C14" s="7">
        <f>D14-B14</f>
        <v>-18000</v>
      </c>
      <c r="D14" s="7">
        <v>8000</v>
      </c>
      <c r="E14" s="28">
        <f t="shared" si="0"/>
        <v>-69.2307692307692</v>
      </c>
      <c r="F14" s="26"/>
    </row>
    <row r="15" ht="25" customHeight="1" spans="1:6">
      <c r="A15" s="17" t="s">
        <v>19</v>
      </c>
      <c r="B15" s="32">
        <f>B16+B40+B41+B42+B43+B44+B45</f>
        <v>309732</v>
      </c>
      <c r="C15" s="32">
        <f>C16+C40+C41+C42+C43+C44+C45</f>
        <v>57159</v>
      </c>
      <c r="D15" s="32">
        <f>D16+D40+D41+D42+D43+D44+D45</f>
        <v>366891</v>
      </c>
      <c r="E15" s="28">
        <f t="shared" si="0"/>
        <v>18.4543411723684</v>
      </c>
      <c r="F15" s="26"/>
    </row>
    <row r="16" ht="25" customHeight="1" spans="1:6">
      <c r="A16" s="33" t="s">
        <v>20</v>
      </c>
      <c r="B16" s="30">
        <v>297732</v>
      </c>
      <c r="C16" s="30">
        <f>D16-B16</f>
        <v>34613</v>
      </c>
      <c r="D16" s="30">
        <f>D4-D40-D43</f>
        <v>332345</v>
      </c>
      <c r="E16" s="28">
        <f t="shared" si="0"/>
        <v>11.6255558690366</v>
      </c>
      <c r="F16" s="26"/>
    </row>
    <row r="17" ht="25" customHeight="1" spans="1:6">
      <c r="A17" s="33" t="s">
        <v>21</v>
      </c>
      <c r="B17" s="30">
        <v>26932.132094</v>
      </c>
      <c r="C17" s="30">
        <f t="shared" ref="C17:C40" si="2">D17-B17</f>
        <v>4394.867906</v>
      </c>
      <c r="D17" s="30">
        <v>31327</v>
      </c>
      <c r="E17" s="28">
        <f t="shared" ref="E17:E39" si="3">IFERROR(C17/B17*100,"")</f>
        <v>16.3183066630625</v>
      </c>
      <c r="F17" s="26" t="s">
        <v>22</v>
      </c>
    </row>
    <row r="18" ht="25" customHeight="1" spans="1:6">
      <c r="A18" s="33" t="s">
        <v>23</v>
      </c>
      <c r="B18" s="30">
        <v>139</v>
      </c>
      <c r="C18" s="30">
        <f t="shared" si="2"/>
        <v>153</v>
      </c>
      <c r="D18" s="30">
        <v>292</v>
      </c>
      <c r="E18" s="28">
        <f t="shared" si="3"/>
        <v>110.071942446043</v>
      </c>
      <c r="F18" s="26" t="s">
        <v>24</v>
      </c>
    </row>
    <row r="19" ht="25" customHeight="1" spans="1:6">
      <c r="A19" s="33" t="s">
        <v>25</v>
      </c>
      <c r="B19" s="30">
        <v>11067.30877</v>
      </c>
      <c r="C19" s="30">
        <f t="shared" si="2"/>
        <v>147.69123</v>
      </c>
      <c r="D19" s="30">
        <v>11215</v>
      </c>
      <c r="E19" s="28">
        <f t="shared" si="3"/>
        <v>1.33448187874133</v>
      </c>
      <c r="F19" s="26" t="s">
        <v>26</v>
      </c>
    </row>
    <row r="20" ht="27" spans="1:6">
      <c r="A20" s="33" t="s">
        <v>27</v>
      </c>
      <c r="B20" s="30">
        <v>53579.357241</v>
      </c>
      <c r="C20" s="30">
        <f t="shared" si="2"/>
        <v>3004.642759</v>
      </c>
      <c r="D20" s="30">
        <v>56584</v>
      </c>
      <c r="E20" s="28">
        <f t="shared" si="3"/>
        <v>5.60783651338913</v>
      </c>
      <c r="F20" s="26" t="s">
        <v>28</v>
      </c>
    </row>
    <row r="21" ht="25" customHeight="1" spans="1:6">
      <c r="A21" s="33" t="s">
        <v>29</v>
      </c>
      <c r="B21" s="30">
        <v>520</v>
      </c>
      <c r="C21" s="30">
        <f t="shared" si="2"/>
        <v>81</v>
      </c>
      <c r="D21" s="30">
        <v>601</v>
      </c>
      <c r="E21" s="28">
        <f t="shared" si="3"/>
        <v>15.5769230769231</v>
      </c>
      <c r="F21" s="26" t="s">
        <v>30</v>
      </c>
    </row>
    <row r="22" ht="25" customHeight="1" spans="1:6">
      <c r="A22" s="33" t="s">
        <v>31</v>
      </c>
      <c r="B22" s="30">
        <v>3724.904857</v>
      </c>
      <c r="C22" s="30">
        <f t="shared" si="2"/>
        <v>823.095143</v>
      </c>
      <c r="D22" s="30">
        <v>4548</v>
      </c>
      <c r="E22" s="28">
        <f t="shared" si="3"/>
        <v>22.0970783039788</v>
      </c>
      <c r="F22" s="26" t="s">
        <v>32</v>
      </c>
    </row>
    <row r="23" ht="27" spans="1:6">
      <c r="A23" s="33" t="s">
        <v>33</v>
      </c>
      <c r="B23" s="30">
        <v>58746.197261</v>
      </c>
      <c r="C23" s="30">
        <f t="shared" si="2"/>
        <v>4371.802739</v>
      </c>
      <c r="D23" s="30">
        <v>63118</v>
      </c>
      <c r="E23" s="28">
        <f t="shared" si="3"/>
        <v>7.44184805626954</v>
      </c>
      <c r="F23" s="26" t="s">
        <v>34</v>
      </c>
    </row>
    <row r="24" ht="25" customHeight="1" spans="1:6">
      <c r="A24" s="33" t="s">
        <v>35</v>
      </c>
      <c r="B24" s="30">
        <v>21033.082505</v>
      </c>
      <c r="C24" s="30">
        <f t="shared" si="2"/>
        <v>1072.917495</v>
      </c>
      <c r="D24" s="30">
        <v>22106</v>
      </c>
      <c r="E24" s="28">
        <f t="shared" si="3"/>
        <v>5.10109488109956</v>
      </c>
      <c r="F24" s="26" t="s">
        <v>36</v>
      </c>
    </row>
    <row r="25" ht="25" customHeight="1" spans="1:6">
      <c r="A25" s="33" t="s">
        <v>37</v>
      </c>
      <c r="B25" s="30">
        <v>3848.429992</v>
      </c>
      <c r="C25" s="30">
        <f t="shared" si="2"/>
        <v>373.570008</v>
      </c>
      <c r="D25" s="30">
        <v>4222</v>
      </c>
      <c r="E25" s="28">
        <f t="shared" si="3"/>
        <v>9.70707558086197</v>
      </c>
      <c r="F25" s="26" t="s">
        <v>38</v>
      </c>
    </row>
    <row r="26" ht="27" spans="1:6">
      <c r="A26" s="33" t="s">
        <v>39</v>
      </c>
      <c r="B26" s="30">
        <v>7158.088697</v>
      </c>
      <c r="C26" s="30">
        <f t="shared" si="2"/>
        <v>8803.431376</v>
      </c>
      <c r="D26" s="30">
        <v>15961.520073</v>
      </c>
      <c r="E26" s="28">
        <f t="shared" si="3"/>
        <v>122.985782219904</v>
      </c>
      <c r="F26" s="26" t="s">
        <v>40</v>
      </c>
    </row>
    <row r="27" ht="27" spans="1:6">
      <c r="A27" s="33" t="s">
        <v>41</v>
      </c>
      <c r="B27" s="30">
        <v>71542.208448</v>
      </c>
      <c r="C27" s="30">
        <f t="shared" si="2"/>
        <v>17915.791552</v>
      </c>
      <c r="D27" s="30">
        <v>89458</v>
      </c>
      <c r="E27" s="28">
        <f t="shared" si="3"/>
        <v>25.0422679711124</v>
      </c>
      <c r="F27" s="26" t="s">
        <v>42</v>
      </c>
    </row>
    <row r="28" ht="27" spans="1:6">
      <c r="A28" s="33" t="s">
        <v>43</v>
      </c>
      <c r="B28" s="30">
        <v>10056.236205</v>
      </c>
      <c r="C28" s="30">
        <f t="shared" si="2"/>
        <v>-3855.236205</v>
      </c>
      <c r="D28" s="30">
        <v>6201</v>
      </c>
      <c r="E28" s="28">
        <f t="shared" si="3"/>
        <v>-38.3367706009447</v>
      </c>
      <c r="F28" s="26" t="s">
        <v>44</v>
      </c>
    </row>
    <row r="29" ht="25" customHeight="1" spans="1:6">
      <c r="A29" s="33" t="s">
        <v>45</v>
      </c>
      <c r="B29" s="30">
        <v>882.3</v>
      </c>
      <c r="C29" s="30">
        <f t="shared" si="2"/>
        <v>454.009467</v>
      </c>
      <c r="D29" s="30">
        <v>1336.309467</v>
      </c>
      <c r="E29" s="28">
        <f t="shared" si="3"/>
        <v>51.4574937096226</v>
      </c>
      <c r="F29" s="26" t="s">
        <v>46</v>
      </c>
    </row>
    <row r="30" ht="25" customHeight="1" spans="1:6">
      <c r="A30" s="33" t="s">
        <v>47</v>
      </c>
      <c r="B30" s="30">
        <v>440</v>
      </c>
      <c r="C30" s="30">
        <f t="shared" si="2"/>
        <v>39.636344</v>
      </c>
      <c r="D30" s="30">
        <v>479.636344</v>
      </c>
      <c r="E30" s="28">
        <f t="shared" si="3"/>
        <v>9.00826</v>
      </c>
      <c r="F30" s="26" t="s">
        <v>48</v>
      </c>
    </row>
    <row r="31" ht="25" customHeight="1" spans="1:6">
      <c r="A31" s="33" t="s">
        <v>49</v>
      </c>
      <c r="B31" s="30">
        <v>2978.660007</v>
      </c>
      <c r="C31" s="30">
        <f t="shared" si="2"/>
        <v>1273.339993</v>
      </c>
      <c r="D31" s="30">
        <v>4252</v>
      </c>
      <c r="E31" s="28">
        <f t="shared" si="3"/>
        <v>42.7487524594142</v>
      </c>
      <c r="F31" s="26" t="s">
        <v>50</v>
      </c>
    </row>
    <row r="32" ht="25" customHeight="1" spans="1:6">
      <c r="A32" s="33" t="s">
        <v>51</v>
      </c>
      <c r="B32" s="30">
        <v>1819</v>
      </c>
      <c r="C32" s="30">
        <f t="shared" si="2"/>
        <v>106</v>
      </c>
      <c r="D32" s="30">
        <v>1925</v>
      </c>
      <c r="E32" s="28">
        <f t="shared" si="3"/>
        <v>5.82737768004398</v>
      </c>
      <c r="F32" s="26" t="s">
        <v>52</v>
      </c>
    </row>
    <row r="33" ht="25" customHeight="1" spans="1:6">
      <c r="A33" s="33" t="s">
        <v>53</v>
      </c>
      <c r="B33" s="30">
        <v>7729.2497</v>
      </c>
      <c r="C33" s="30">
        <f t="shared" si="2"/>
        <v>1208.7503</v>
      </c>
      <c r="D33" s="30">
        <v>8938</v>
      </c>
      <c r="E33" s="28">
        <f t="shared" si="3"/>
        <v>15.6386498937924</v>
      </c>
      <c r="F33" s="26" t="s">
        <v>54</v>
      </c>
    </row>
    <row r="34" ht="25" customHeight="1" spans="1:6">
      <c r="A34" s="33" t="s">
        <v>55</v>
      </c>
      <c r="B34" s="30">
        <v>1582</v>
      </c>
      <c r="C34" s="30">
        <f t="shared" si="2"/>
        <v>743</v>
      </c>
      <c r="D34" s="30">
        <v>2325</v>
      </c>
      <c r="E34" s="28">
        <f t="shared" si="3"/>
        <v>46.9658659924147</v>
      </c>
      <c r="F34" s="26" t="s">
        <v>56</v>
      </c>
    </row>
    <row r="35" ht="25" customHeight="1" spans="1:6">
      <c r="A35" s="33" t="s">
        <v>57</v>
      </c>
      <c r="B35" s="30">
        <v>2204.259169</v>
      </c>
      <c r="C35" s="30">
        <f t="shared" si="2"/>
        <v>902.740831</v>
      </c>
      <c r="D35" s="30">
        <v>3107</v>
      </c>
      <c r="E35" s="28">
        <f t="shared" si="3"/>
        <v>40.9543870201771</v>
      </c>
      <c r="F35" s="26" t="s">
        <v>58</v>
      </c>
    </row>
    <row r="36" ht="25" customHeight="1" spans="1:6">
      <c r="A36" s="33" t="s">
        <v>59</v>
      </c>
      <c r="B36" s="30">
        <v>1800</v>
      </c>
      <c r="C36" s="30">
        <f t="shared" si="2"/>
        <v>0</v>
      </c>
      <c r="D36" s="30">
        <v>1800</v>
      </c>
      <c r="E36" s="28">
        <f t="shared" si="3"/>
        <v>0</v>
      </c>
      <c r="F36" s="26" t="s">
        <v>60</v>
      </c>
    </row>
    <row r="37" ht="25" customHeight="1" spans="1:6">
      <c r="A37" s="33" t="s">
        <v>61</v>
      </c>
      <c r="B37" s="30">
        <v>6411</v>
      </c>
      <c r="C37" s="30">
        <f t="shared" si="2"/>
        <v>-5781</v>
      </c>
      <c r="D37" s="30">
        <v>630</v>
      </c>
      <c r="E37" s="28">
        <f t="shared" si="3"/>
        <v>-90.1731399157698</v>
      </c>
      <c r="F37" s="26" t="s">
        <v>62</v>
      </c>
    </row>
    <row r="38" ht="23" customHeight="1" spans="1:6">
      <c r="A38" s="33" t="s">
        <v>63</v>
      </c>
      <c r="B38" s="30">
        <v>3538</v>
      </c>
      <c r="C38" s="30">
        <f t="shared" si="2"/>
        <v>-1620</v>
      </c>
      <c r="D38" s="30">
        <v>1918</v>
      </c>
      <c r="E38" s="28">
        <f t="shared" si="3"/>
        <v>-45.7885811192764</v>
      </c>
      <c r="F38" s="26" t="s">
        <v>64</v>
      </c>
    </row>
    <row r="39" ht="23" customHeight="1" spans="1:6">
      <c r="A39" s="33" t="s">
        <v>65</v>
      </c>
      <c r="B39" s="30">
        <v>1</v>
      </c>
      <c r="C39" s="30">
        <f t="shared" si="2"/>
        <v>0</v>
      </c>
      <c r="D39" s="34">
        <v>1</v>
      </c>
      <c r="E39" s="28">
        <f t="shared" ref="E39:E47" si="4">IFERROR(C39/B39*100,"")</f>
        <v>0</v>
      </c>
      <c r="F39" s="26"/>
    </row>
    <row r="40" ht="23" customHeight="1" spans="1:6">
      <c r="A40" s="35" t="s">
        <v>66</v>
      </c>
      <c r="B40" s="30">
        <v>12000</v>
      </c>
      <c r="C40" s="30">
        <f t="shared" ref="C40:C45" si="5">D40-B40</f>
        <v>2346</v>
      </c>
      <c r="D40" s="30">
        <v>14346</v>
      </c>
      <c r="E40" s="28">
        <f t="shared" si="4"/>
        <v>19.55</v>
      </c>
      <c r="F40" s="26"/>
    </row>
    <row r="41" ht="23" customHeight="1" spans="1:6">
      <c r="A41" s="35" t="s">
        <v>67</v>
      </c>
      <c r="B41" s="30">
        <v>0</v>
      </c>
      <c r="C41" s="30">
        <f t="shared" si="5"/>
        <v>0</v>
      </c>
      <c r="D41" s="30">
        <v>0</v>
      </c>
      <c r="E41" s="28" t="str">
        <f t="shared" si="4"/>
        <v/>
      </c>
      <c r="F41" s="26"/>
    </row>
    <row r="42" ht="23" customHeight="1" spans="1:6">
      <c r="A42" s="33" t="s">
        <v>68</v>
      </c>
      <c r="B42" s="30">
        <v>0</v>
      </c>
      <c r="C42" s="30">
        <f t="shared" si="5"/>
        <v>0</v>
      </c>
      <c r="D42" s="30">
        <v>0</v>
      </c>
      <c r="E42" s="28" t="str">
        <f t="shared" si="4"/>
        <v/>
      </c>
      <c r="F42" s="26"/>
    </row>
    <row r="43" ht="23" customHeight="1" spans="1:6">
      <c r="A43" s="29" t="s">
        <v>69</v>
      </c>
      <c r="B43" s="7"/>
      <c r="C43" s="7">
        <f t="shared" si="5"/>
        <v>20200</v>
      </c>
      <c r="D43" s="7">
        <v>20200</v>
      </c>
      <c r="E43" s="28">
        <f>D43/C43*100</f>
        <v>100</v>
      </c>
      <c r="F43" s="26"/>
    </row>
    <row r="44" ht="23" customHeight="1" spans="1:6">
      <c r="A44" s="29" t="s">
        <v>70</v>
      </c>
      <c r="B44" s="7">
        <v>0</v>
      </c>
      <c r="C44" s="7">
        <f t="shared" si="5"/>
        <v>0</v>
      </c>
      <c r="D44" s="7">
        <v>0</v>
      </c>
      <c r="E44" s="28" t="str">
        <f t="shared" si="4"/>
        <v/>
      </c>
      <c r="F44" s="26"/>
    </row>
    <row r="45" ht="23" customHeight="1" spans="1:6">
      <c r="A45" s="29" t="s">
        <v>71</v>
      </c>
      <c r="B45" s="7">
        <v>0</v>
      </c>
      <c r="C45" s="7">
        <f t="shared" si="5"/>
        <v>0</v>
      </c>
      <c r="D45" s="7">
        <v>0</v>
      </c>
      <c r="E45" s="28" t="str">
        <f t="shared" si="4"/>
        <v/>
      </c>
      <c r="F45" s="26"/>
    </row>
    <row r="46" ht="25" customHeight="1" spans="1:6">
      <c r="A46" s="3" t="s">
        <v>72</v>
      </c>
      <c r="B46" s="7"/>
      <c r="C46" s="7"/>
      <c r="D46" s="7"/>
      <c r="E46" s="28" t="str">
        <f t="shared" si="4"/>
        <v/>
      </c>
      <c r="F46" s="26"/>
    </row>
  </sheetData>
  <mergeCells count="1">
    <mergeCell ref="A1:F1"/>
  </mergeCells>
  <printOptions horizontalCentered="1"/>
  <pageMargins left="0" right="0" top="0.393055555555556" bottom="0.393055555555556" header="0" footer="0"/>
  <pageSetup paperSize="9" scale="93" fitToHeight="0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workbookViewId="0">
      <selection activeCell="A1" sqref="A1:D1"/>
    </sheetView>
  </sheetViews>
  <sheetFormatPr defaultColWidth="9" defaultRowHeight="13.5" outlineLevelCol="3"/>
  <cols>
    <col min="1" max="1" width="35.625" style="13" customWidth="1"/>
    <col min="2" max="4" width="33.625" style="13" customWidth="1"/>
    <col min="5" max="16384" width="9" style="13"/>
  </cols>
  <sheetData>
    <row r="1" s="13" customFormat="1" ht="42" customHeight="1" spans="1:4">
      <c r="A1" s="14" t="s">
        <v>73</v>
      </c>
      <c r="B1" s="15"/>
      <c r="C1" s="15"/>
      <c r="D1" s="15"/>
    </row>
    <row r="2" s="13" customFormat="1" ht="20" customHeight="1" spans="4:4">
      <c r="D2" s="15" t="s">
        <v>1</v>
      </c>
    </row>
    <row r="3" s="13" customFormat="1" ht="37" customHeight="1" spans="1:4">
      <c r="A3" s="17" t="s">
        <v>74</v>
      </c>
      <c r="B3" s="17" t="s">
        <v>3</v>
      </c>
      <c r="C3" s="17" t="s">
        <v>4</v>
      </c>
      <c r="D3" s="17" t="s">
        <v>5</v>
      </c>
    </row>
    <row r="4" s="13" customFormat="1" ht="23" customHeight="1" spans="1:4">
      <c r="A4" s="17" t="s">
        <v>8</v>
      </c>
      <c r="B4" s="18">
        <f>B5+B6+B7+B8+B9</f>
        <v>69703</v>
      </c>
      <c r="C4" s="18">
        <f>C5+C6+C7+C8+C9</f>
        <v>20806</v>
      </c>
      <c r="D4" s="18">
        <f>D5+D6+D7+D8+D9</f>
        <v>90509</v>
      </c>
    </row>
    <row r="5" s="13" customFormat="1" ht="23" customHeight="1" spans="1:4">
      <c r="A5" s="20" t="s">
        <v>75</v>
      </c>
      <c r="B5" s="19">
        <v>42780</v>
      </c>
      <c r="C5" s="19">
        <f t="shared" ref="C5:C9" si="0">D5-B5</f>
        <v>-17984</v>
      </c>
      <c r="D5" s="19">
        <v>24796</v>
      </c>
    </row>
    <row r="6" s="13" customFormat="1" ht="23" customHeight="1" spans="1:4">
      <c r="A6" s="20" t="s">
        <v>12</v>
      </c>
      <c r="B6" s="19">
        <v>3149</v>
      </c>
      <c r="C6" s="19">
        <f t="shared" si="0"/>
        <v>789</v>
      </c>
      <c r="D6" s="19">
        <v>3938</v>
      </c>
    </row>
    <row r="7" s="13" customFormat="1" ht="23" customHeight="1" spans="1:4">
      <c r="A7" s="20" t="s">
        <v>76</v>
      </c>
      <c r="B7" s="19">
        <v>0</v>
      </c>
      <c r="C7" s="19">
        <f t="shared" si="0"/>
        <v>0</v>
      </c>
      <c r="D7" s="19">
        <v>0</v>
      </c>
    </row>
    <row r="8" s="13" customFormat="1" ht="23" customHeight="1" spans="1:4">
      <c r="A8" s="20" t="s">
        <v>77</v>
      </c>
      <c r="B8" s="19">
        <v>23774</v>
      </c>
      <c r="C8" s="19">
        <f t="shared" si="0"/>
        <v>501</v>
      </c>
      <c r="D8" s="19">
        <v>24275</v>
      </c>
    </row>
    <row r="9" s="13" customFormat="1" ht="23" customHeight="1" spans="1:4">
      <c r="A9" s="20" t="s">
        <v>16</v>
      </c>
      <c r="B9" s="19">
        <v>0</v>
      </c>
      <c r="C9" s="19">
        <f t="shared" si="0"/>
        <v>37500</v>
      </c>
      <c r="D9" s="19">
        <v>37500</v>
      </c>
    </row>
    <row r="10" s="13" customFormat="1" ht="23" customHeight="1" spans="1:4">
      <c r="A10" s="17" t="s">
        <v>19</v>
      </c>
      <c r="B10" s="18">
        <f>B11+B12+B13+B14+B15</f>
        <v>69703</v>
      </c>
      <c r="C10" s="18">
        <f>C11+C12+C13+C14+C15</f>
        <v>20806</v>
      </c>
      <c r="D10" s="18">
        <f>D11+D12+D13+D14+D15</f>
        <v>90509</v>
      </c>
    </row>
    <row r="11" s="13" customFormat="1" ht="23" customHeight="1" spans="1:4">
      <c r="A11" s="20" t="s">
        <v>78</v>
      </c>
      <c r="B11" s="19">
        <v>38632</v>
      </c>
      <c r="C11" s="19">
        <f t="shared" ref="C11:C15" si="1">D11-B11</f>
        <v>43806</v>
      </c>
      <c r="D11" s="19">
        <f>D4-D13-D14</f>
        <v>82438</v>
      </c>
    </row>
    <row r="12" s="13" customFormat="1" ht="23" customHeight="1" spans="1:4">
      <c r="A12" s="20" t="s">
        <v>79</v>
      </c>
      <c r="B12" s="19">
        <v>0</v>
      </c>
      <c r="C12" s="19">
        <f t="shared" si="1"/>
        <v>0</v>
      </c>
      <c r="D12" s="19">
        <v>0</v>
      </c>
    </row>
    <row r="13" s="13" customFormat="1" ht="23" customHeight="1" spans="1:4">
      <c r="A13" s="20" t="s">
        <v>80</v>
      </c>
      <c r="B13" s="19">
        <v>26000</v>
      </c>
      <c r="C13" s="19">
        <f t="shared" si="1"/>
        <v>-18000</v>
      </c>
      <c r="D13" s="19">
        <v>8000</v>
      </c>
    </row>
    <row r="14" s="13" customFormat="1" ht="23" customHeight="1" spans="1:4">
      <c r="A14" s="20" t="s">
        <v>81</v>
      </c>
      <c r="B14" s="19">
        <v>5071</v>
      </c>
      <c r="C14" s="19">
        <f t="shared" si="1"/>
        <v>-5000</v>
      </c>
      <c r="D14" s="19">
        <v>71</v>
      </c>
    </row>
    <row r="15" s="13" customFormat="1" ht="23" customHeight="1" spans="1:4">
      <c r="A15" s="20" t="s">
        <v>82</v>
      </c>
      <c r="B15" s="19">
        <v>0</v>
      </c>
      <c r="C15" s="19">
        <f t="shared" si="1"/>
        <v>0</v>
      </c>
      <c r="D15" s="19">
        <v>0</v>
      </c>
    </row>
    <row r="16" s="13" customFormat="1" ht="23" customHeight="1" spans="1:4">
      <c r="A16" s="17" t="s">
        <v>72</v>
      </c>
      <c r="B16" s="19"/>
      <c r="C16" s="19"/>
      <c r="D16" s="19"/>
    </row>
    <row r="17" s="13" customFormat="1" ht="22" customHeight="1"/>
    <row r="18" s="13" customFormat="1" ht="22" customHeight="1"/>
    <row r="19" s="13" customFormat="1" ht="22" customHeight="1"/>
    <row r="20" s="13" customFormat="1" ht="22" customHeight="1"/>
    <row r="21" s="13" customFormat="1" ht="22" customHeight="1"/>
    <row r="22" s="13" customFormat="1" ht="22" customHeight="1"/>
    <row r="23" s="13" customFormat="1" ht="22" customHeight="1"/>
    <row r="24" s="13" customFormat="1" ht="22" customHeight="1"/>
    <row r="25" s="13" customFormat="1" ht="22" customHeight="1"/>
    <row r="26" s="13" customFormat="1" ht="22" customHeight="1"/>
    <row r="27" s="13" customFormat="1" ht="22" customHeight="1"/>
    <row r="28" s="13" customFormat="1" ht="22" customHeight="1"/>
  </sheetData>
  <mergeCells count="1">
    <mergeCell ref="A1:D1"/>
  </mergeCells>
  <printOptions horizontalCentered="1"/>
  <pageMargins left="0" right="0" top="0.786805555555556" bottom="0.196527777777778" header="0" footer="0"/>
  <pageSetup paperSize="9" orientation="landscape" horizont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A1" sqref="A1:H1"/>
    </sheetView>
  </sheetViews>
  <sheetFormatPr defaultColWidth="9" defaultRowHeight="13.5" outlineLevelCol="7"/>
  <cols>
    <col min="1" max="1" width="29.625" style="13" customWidth="1"/>
    <col min="2" max="4" width="14.125" style="13" customWidth="1"/>
    <col min="5" max="5" width="29.625" style="13" customWidth="1"/>
    <col min="6" max="8" width="14.125" style="13" customWidth="1"/>
    <col min="9" max="16384" width="9" style="13"/>
  </cols>
  <sheetData>
    <row r="1" s="13" customFormat="1" ht="42" customHeight="1" spans="1:8">
      <c r="A1" s="14" t="s">
        <v>83</v>
      </c>
      <c r="B1" s="14"/>
      <c r="C1" s="14"/>
      <c r="D1" s="14"/>
      <c r="E1" s="14"/>
      <c r="F1" s="14"/>
      <c r="G1" s="14"/>
      <c r="H1" s="14"/>
    </row>
    <row r="2" s="13" customFormat="1" ht="20" customHeight="1" spans="4:8">
      <c r="D2" s="15"/>
      <c r="H2" s="16" t="s">
        <v>1</v>
      </c>
    </row>
    <row r="3" s="13" customFormat="1" ht="23" customHeight="1" spans="1:8">
      <c r="A3" s="17" t="s">
        <v>2</v>
      </c>
      <c r="B3" s="17" t="s">
        <v>84</v>
      </c>
      <c r="C3" s="17" t="s">
        <v>4</v>
      </c>
      <c r="D3" s="17" t="s">
        <v>5</v>
      </c>
      <c r="E3" s="17" t="s">
        <v>2</v>
      </c>
      <c r="F3" s="17" t="s">
        <v>84</v>
      </c>
      <c r="G3" s="17" t="s">
        <v>4</v>
      </c>
      <c r="H3" s="17" t="s">
        <v>5</v>
      </c>
    </row>
    <row r="4" s="13" customFormat="1" ht="23" customHeight="1" spans="1:8">
      <c r="A4" s="17" t="s">
        <v>8</v>
      </c>
      <c r="B4" s="18">
        <f t="shared" ref="B4:H4" si="0">B5+B11</f>
        <v>245</v>
      </c>
      <c r="C4" s="18">
        <f t="shared" si="0"/>
        <v>-150</v>
      </c>
      <c r="D4" s="18">
        <f t="shared" si="0"/>
        <v>95</v>
      </c>
      <c r="E4" s="17" t="s">
        <v>19</v>
      </c>
      <c r="F4" s="18">
        <f t="shared" si="0"/>
        <v>245</v>
      </c>
      <c r="G4" s="18">
        <f t="shared" si="0"/>
        <v>-150</v>
      </c>
      <c r="H4" s="18">
        <f t="shared" si="0"/>
        <v>95</v>
      </c>
    </row>
    <row r="5" s="13" customFormat="1" ht="23" customHeight="1" spans="1:8">
      <c r="A5" s="17" t="s">
        <v>85</v>
      </c>
      <c r="B5" s="19">
        <f>B6+B7+B8+B9+B10</f>
        <v>200</v>
      </c>
      <c r="C5" s="19">
        <f>C6+C7+C8+C9+C10</f>
        <v>-150</v>
      </c>
      <c r="D5" s="19">
        <f>D6+D7+D8+D9+D10</f>
        <v>50</v>
      </c>
      <c r="E5" s="17" t="s">
        <v>86</v>
      </c>
      <c r="F5" s="19">
        <f t="shared" ref="F5:H5" si="1">F6+F7+F8+F9</f>
        <v>22</v>
      </c>
      <c r="G5" s="19">
        <f t="shared" si="1"/>
        <v>28</v>
      </c>
      <c r="H5" s="19">
        <f t="shared" si="1"/>
        <v>50</v>
      </c>
    </row>
    <row r="6" s="13" customFormat="1" ht="23" customHeight="1" spans="1:8">
      <c r="A6" s="20" t="s">
        <v>87</v>
      </c>
      <c r="B6" s="19">
        <v>200</v>
      </c>
      <c r="C6" s="19">
        <f>D6-B6</f>
        <v>-150</v>
      </c>
      <c r="D6" s="19">
        <v>50</v>
      </c>
      <c r="E6" s="20" t="s">
        <v>88</v>
      </c>
      <c r="F6" s="19"/>
      <c r="G6" s="19"/>
      <c r="H6" s="19"/>
    </row>
    <row r="7" s="13" customFormat="1" ht="23" customHeight="1" spans="1:8">
      <c r="A7" s="20" t="s">
        <v>89</v>
      </c>
      <c r="B7" s="19"/>
      <c r="C7" s="19"/>
      <c r="D7" s="19"/>
      <c r="E7" s="20" t="s">
        <v>90</v>
      </c>
      <c r="F7" s="19">
        <v>22</v>
      </c>
      <c r="G7" s="19">
        <f>H7-F7</f>
        <v>28</v>
      </c>
      <c r="H7" s="19">
        <v>50</v>
      </c>
    </row>
    <row r="8" s="13" customFormat="1" ht="23" customHeight="1" spans="1:8">
      <c r="A8" s="20" t="s">
        <v>91</v>
      </c>
      <c r="B8" s="19"/>
      <c r="C8" s="19"/>
      <c r="D8" s="19"/>
      <c r="E8" s="20" t="s">
        <v>92</v>
      </c>
      <c r="F8" s="19">
        <v>0</v>
      </c>
      <c r="G8" s="19">
        <f>H8-F8</f>
        <v>0</v>
      </c>
      <c r="H8" s="19">
        <v>0</v>
      </c>
    </row>
    <row r="9" s="13" customFormat="1" ht="23" customHeight="1" spans="1:8">
      <c r="A9" s="20" t="s">
        <v>93</v>
      </c>
      <c r="B9" s="19"/>
      <c r="C9" s="19"/>
      <c r="D9" s="19"/>
      <c r="E9" s="20" t="s">
        <v>94</v>
      </c>
      <c r="F9" s="19"/>
      <c r="G9" s="19"/>
      <c r="H9" s="19"/>
    </row>
    <row r="10" s="13" customFormat="1" ht="23" customHeight="1" spans="1:8">
      <c r="A10" s="20" t="s">
        <v>95</v>
      </c>
      <c r="B10" s="19">
        <v>0</v>
      </c>
      <c r="C10" s="19">
        <f>D10-B10</f>
        <v>0</v>
      </c>
      <c r="D10" s="19">
        <v>0</v>
      </c>
      <c r="E10" s="21"/>
      <c r="F10" s="19"/>
      <c r="G10" s="19"/>
      <c r="H10" s="19"/>
    </row>
    <row r="11" s="13" customFormat="1" ht="23" customHeight="1" spans="1:8">
      <c r="A11" s="17" t="s">
        <v>96</v>
      </c>
      <c r="B11" s="19">
        <f t="shared" ref="B11:H11" si="2">B12+B13</f>
        <v>45</v>
      </c>
      <c r="C11" s="19">
        <f>D11-B11</f>
        <v>0</v>
      </c>
      <c r="D11" s="19">
        <f t="shared" si="2"/>
        <v>45</v>
      </c>
      <c r="E11" s="17" t="s">
        <v>97</v>
      </c>
      <c r="F11" s="19">
        <f t="shared" si="2"/>
        <v>223</v>
      </c>
      <c r="G11" s="19">
        <f t="shared" si="2"/>
        <v>-178</v>
      </c>
      <c r="H11" s="19">
        <f t="shared" si="2"/>
        <v>45</v>
      </c>
    </row>
    <row r="12" s="13" customFormat="1" ht="23" customHeight="1" spans="1:8">
      <c r="A12" s="21" t="s">
        <v>98</v>
      </c>
      <c r="B12" s="19">
        <v>5</v>
      </c>
      <c r="C12" s="19">
        <f>D12-B12</f>
        <v>0</v>
      </c>
      <c r="D12" s="19">
        <v>5</v>
      </c>
      <c r="E12" s="21" t="s">
        <v>99</v>
      </c>
      <c r="F12" s="19">
        <v>0</v>
      </c>
      <c r="G12" s="19">
        <f>H12-F12</f>
        <v>0</v>
      </c>
      <c r="H12" s="19">
        <v>0</v>
      </c>
    </row>
    <row r="13" s="13" customFormat="1" ht="23" customHeight="1" spans="1:8">
      <c r="A13" s="21" t="s">
        <v>100</v>
      </c>
      <c r="B13" s="19">
        <v>40</v>
      </c>
      <c r="C13" s="19">
        <f>D13-B13</f>
        <v>0</v>
      </c>
      <c r="D13" s="19">
        <v>40</v>
      </c>
      <c r="E13" s="21" t="s">
        <v>101</v>
      </c>
      <c r="F13" s="19">
        <v>223</v>
      </c>
      <c r="G13" s="19">
        <f>H13-F13</f>
        <v>-178</v>
      </c>
      <c r="H13" s="19">
        <v>45</v>
      </c>
    </row>
    <row r="14" s="13" customFormat="1" ht="22" customHeight="1"/>
    <row r="15" s="13" customFormat="1" ht="22" customHeight="1"/>
    <row r="16" s="13" customFormat="1" ht="22" customHeight="1"/>
    <row r="17" s="13" customFormat="1" ht="22" customHeight="1"/>
    <row r="18" s="13" customFormat="1" ht="22" customHeight="1"/>
    <row r="19" s="13" customFormat="1" ht="22" customHeight="1"/>
    <row r="20" s="13" customFormat="1" ht="22" customHeight="1"/>
    <row r="21" s="13" customFormat="1" ht="22" customHeight="1"/>
    <row r="22" s="13" customFormat="1" ht="22" customHeight="1"/>
    <row r="23" s="13" customFormat="1" ht="22" customHeight="1"/>
    <row r="24" s="13" customFormat="1" ht="22" customHeight="1"/>
    <row r="25" s="13" customFormat="1" ht="22" customHeight="1"/>
    <row r="26" s="13" customFormat="1" ht="22" customHeight="1"/>
    <row r="27" s="13" customFormat="1" ht="22" customHeight="1"/>
    <row r="28" s="13" customFormat="1" ht="22" customHeight="1"/>
    <row r="29" s="13" customFormat="1" ht="22" customHeight="1"/>
  </sheetData>
  <mergeCells count="1">
    <mergeCell ref="A1:H1"/>
  </mergeCells>
  <printOptions horizontalCentered="1"/>
  <pageMargins left="0" right="0" top="0.786805555555556" bottom="0.393055555555556" header="0" footer="0"/>
  <pageSetup paperSize="9" orientation="landscape" horizontalDpi="6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1" sqref="A1:D1"/>
    </sheetView>
  </sheetViews>
  <sheetFormatPr defaultColWidth="9" defaultRowHeight="13.5" outlineLevelCol="3"/>
  <cols>
    <col min="1" max="1" width="47.75" customWidth="1"/>
    <col min="2" max="2" width="36.25" customWidth="1"/>
    <col min="3" max="3" width="34.75" customWidth="1"/>
    <col min="4" max="4" width="33.5" customWidth="1"/>
  </cols>
  <sheetData>
    <row r="1" customFormat="1" ht="42" customHeight="1" spans="1:4">
      <c r="A1" s="1" t="s">
        <v>102</v>
      </c>
      <c r="B1" s="1"/>
      <c r="C1" s="1"/>
      <c r="D1" s="1"/>
    </row>
    <row r="2" customFormat="1" ht="20" customHeight="1" spans="1:4">
      <c r="A2" s="2"/>
      <c r="B2" s="2"/>
      <c r="C2" s="2"/>
      <c r="D2" s="2" t="s">
        <v>103</v>
      </c>
    </row>
    <row r="3" customFormat="1" ht="35" customHeight="1" spans="1:4">
      <c r="A3" s="3" t="s">
        <v>2</v>
      </c>
      <c r="B3" s="3" t="s">
        <v>3</v>
      </c>
      <c r="C3" s="3" t="s">
        <v>4</v>
      </c>
      <c r="D3" s="3" t="s">
        <v>104</v>
      </c>
    </row>
    <row r="4" customFormat="1" ht="35" customHeight="1" spans="1:4">
      <c r="A4" s="3" t="s">
        <v>105</v>
      </c>
      <c r="B4" s="4">
        <f>B5+B6</f>
        <v>44125</v>
      </c>
      <c r="C4" s="4">
        <f>C5+C6</f>
        <v>2616</v>
      </c>
      <c r="D4" s="4">
        <f>D5+D6</f>
        <v>46741</v>
      </c>
    </row>
    <row r="5" customFormat="1" ht="35" customHeight="1" spans="1:4">
      <c r="A5" s="5" t="s">
        <v>106</v>
      </c>
      <c r="B5" s="6">
        <v>29865</v>
      </c>
      <c r="C5" s="7">
        <v>1316</v>
      </c>
      <c r="D5" s="6">
        <f t="shared" ref="D5:D15" si="0">SUM(B5:C5)</f>
        <v>31181</v>
      </c>
    </row>
    <row r="6" customFormat="1" ht="35" customHeight="1" spans="1:4">
      <c r="A6" s="5" t="s">
        <v>107</v>
      </c>
      <c r="B6" s="6">
        <v>14260</v>
      </c>
      <c r="C6" s="7">
        <v>1300</v>
      </c>
      <c r="D6" s="6">
        <f t="shared" si="0"/>
        <v>15560</v>
      </c>
    </row>
    <row r="7" customFormat="1" ht="35" customHeight="1" spans="1:4">
      <c r="A7" s="3" t="s">
        <v>108</v>
      </c>
      <c r="B7" s="8">
        <f>B8+B9</f>
        <v>39461</v>
      </c>
      <c r="C7" s="8">
        <f>C8+C9</f>
        <v>1316</v>
      </c>
      <c r="D7" s="9">
        <f>D8+D9</f>
        <v>40777</v>
      </c>
    </row>
    <row r="8" customFormat="1" ht="35" customHeight="1" spans="1:4">
      <c r="A8" s="5" t="s">
        <v>109</v>
      </c>
      <c r="B8" s="10">
        <v>29865</v>
      </c>
      <c r="C8" s="7">
        <v>1316</v>
      </c>
      <c r="D8" s="6">
        <f t="shared" si="0"/>
        <v>31181</v>
      </c>
    </row>
    <row r="9" customFormat="1" ht="35" customHeight="1" spans="1:4">
      <c r="A9" s="5" t="s">
        <v>110</v>
      </c>
      <c r="B9" s="10">
        <v>9596</v>
      </c>
      <c r="C9" s="7"/>
      <c r="D9" s="6">
        <f t="shared" si="0"/>
        <v>9596</v>
      </c>
    </row>
    <row r="10" customFormat="1" ht="35" customHeight="1" spans="1:4">
      <c r="A10" s="3" t="s">
        <v>111</v>
      </c>
      <c r="B10" s="11">
        <v>4664</v>
      </c>
      <c r="C10" s="12">
        <v>1300</v>
      </c>
      <c r="D10" s="6">
        <f t="shared" si="0"/>
        <v>5964</v>
      </c>
    </row>
    <row r="11" customFormat="1" ht="35" customHeight="1" spans="1:4">
      <c r="A11" s="3" t="s">
        <v>112</v>
      </c>
      <c r="B11" s="11">
        <v>33436</v>
      </c>
      <c r="C11" s="12">
        <v>1300</v>
      </c>
      <c r="D11" s="6">
        <f t="shared" si="0"/>
        <v>34736</v>
      </c>
    </row>
    <row r="12" customFormat="1" ht="35" customHeight="1" spans="1:4">
      <c r="A12" s="5" t="s">
        <v>113</v>
      </c>
      <c r="B12" s="10"/>
      <c r="C12" s="7"/>
      <c r="D12" s="6">
        <f t="shared" si="0"/>
        <v>0</v>
      </c>
    </row>
    <row r="13" customFormat="1" ht="35" customHeight="1" spans="1:4">
      <c r="A13" s="5" t="s">
        <v>114</v>
      </c>
      <c r="B13" s="10">
        <v>987</v>
      </c>
      <c r="C13" s="7"/>
      <c r="D13" s="6">
        <f t="shared" si="0"/>
        <v>987</v>
      </c>
    </row>
    <row r="14" customFormat="1" ht="35" customHeight="1" spans="1:4">
      <c r="A14" s="5" t="s">
        <v>115</v>
      </c>
      <c r="B14" s="10">
        <v>4664</v>
      </c>
      <c r="C14" s="7">
        <v>1300</v>
      </c>
      <c r="D14" s="6">
        <f t="shared" si="0"/>
        <v>5964</v>
      </c>
    </row>
    <row r="15" customFormat="1" ht="35" customHeight="1" spans="1:4">
      <c r="A15" s="5" t="s">
        <v>116</v>
      </c>
      <c r="B15" s="10">
        <v>32449</v>
      </c>
      <c r="C15" s="7">
        <v>1300</v>
      </c>
      <c r="D15" s="6">
        <f t="shared" si="0"/>
        <v>33749</v>
      </c>
    </row>
  </sheetData>
  <mergeCells count="1">
    <mergeCell ref="A1:D1"/>
  </mergeCells>
  <printOptions horizontalCentered="1"/>
  <pageMargins left="0" right="0" top="0.786805555555556" bottom="0.393055555555556" header="0" footer="0"/>
  <pageSetup paperSize="9" scale="95" orientation="landscape" horizontalDpi="600"/>
  <headerFooter alignWithMargins="0">
    <oddFooter>&amp;C第 &amp;P 页，共 &amp;N 页</oddFooter>
  </headerFooter>
  <ignoredErrors>
    <ignoredError sqref="D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表一</vt:lpstr>
      <vt:lpstr>表二</vt:lpstr>
      <vt:lpstr>表三</vt:lpstr>
      <vt:lpstr>表四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MC SYSTEM</cp:lastModifiedBy>
  <dcterms:created xsi:type="dcterms:W3CDTF">2022-11-21T11:41:00Z</dcterms:created>
  <dcterms:modified xsi:type="dcterms:W3CDTF">2023-11-03T03:38:13Z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D3218C9C9DAE4D8D9FD5DCF58082381D_13</vt:lpwstr>
  </property>
  <property fmtid="{D5CDD505-2E9C-101B-9397-08002B2CF9AE}" pid="3" name="KSOProductBuildVer">
    <vt:lpwstr>2052-11.8.2.10154</vt:lpwstr>
  </property>
</Properties>
</file>